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61d61y1\20_Projetos\C0836_Hortolandia_FDTE_Lote2\40_Producao\100_Terraplenagem\07_Duplicação do viário da Estrada Sabina Baptista - JAC 2\"/>
    </mc:Choice>
  </mc:AlternateContent>
  <bookViews>
    <workbookView xWindow="0" yWindow="0" windowWidth="28800" windowHeight="12435"/>
  </bookViews>
  <sheets>
    <sheet name="SABINA BAPTISTA" sheetId="2" r:id="rId1"/>
  </sheets>
  <externalReferences>
    <externalReference r:id="rId2"/>
    <externalReference r:id="rId3"/>
    <externalReference r:id="rId4"/>
    <externalReference r:id="rId5"/>
  </externalReferences>
  <definedNames>
    <definedName name="_01.01.01">#REF!</definedName>
    <definedName name="_BDI1">#REF!</definedName>
    <definedName name="A">#REF!</definedName>
    <definedName name="aa">#REF!</definedName>
    <definedName name="AAA">#REF!</definedName>
    <definedName name="AltImper">#REF!</definedName>
    <definedName name="_xlnm.Database">#REF!</definedName>
    <definedName name="BDI">#REF!</definedName>
    <definedName name="Cadista_SABESP">#REF!</definedName>
    <definedName name="cronograma">#REF!</definedName>
    <definedName name="d">#REF!</definedName>
    <definedName name="Dados">#REF!</definedName>
    <definedName name="dia3estac">#REF!</definedName>
    <definedName name="diaestaca">[1]Bloco!$G$10:$G$21</definedName>
    <definedName name="EspecLast">[2]Sapata!#REF!</definedName>
    <definedName name="estaca">#REF!</definedName>
    <definedName name="IR_ABCE">#REF!</definedName>
    <definedName name="IR_DER_SSO">#REF!</definedName>
    <definedName name="IR_RD">#REF!</definedName>
    <definedName name="IR_SB">#REF!</definedName>
    <definedName name="IR_SIURB">#REF!</definedName>
    <definedName name="LargEsc">[2]Sapata!#REF!</definedName>
    <definedName name="LargLast">[2]Sapata!#REF!</definedName>
    <definedName name="Mult">#REF!</definedName>
    <definedName name="qtd3esta">#REF!</definedName>
    <definedName name="qtdestac">[1]Bloco!$H$10:$H$21</definedName>
    <definedName name="Serviços">[3]Solum!$A$3:$AD$2430</definedName>
    <definedName name="Serviços_1">[4]Serviços!$A$3:$AE$2694</definedName>
    <definedName name="Serviços_10">[4]Serviços!$A$3:$AE$2694</definedName>
    <definedName name="Serviços_11">[4]Serviços!$A$3:$AE$2694</definedName>
    <definedName name="Serviços_12">[4]Serviços!$A$3:$AE$2694</definedName>
    <definedName name="Serviços_2">[4]Serviços!$A$3:$AE$2694</definedName>
    <definedName name="Serviços_3">[4]Serviços!$A$3:$AE$2694</definedName>
    <definedName name="Serviços_4">[4]Serviços!$A$3:$AE$2694</definedName>
    <definedName name="Serviços_5">[4]Serviços!$A$3:$AE$2694</definedName>
    <definedName name="Serviços_6">[4]Serviços!$A$3:$AE$2694</definedName>
    <definedName name="Serviços_7">[4]Serviços!$A$3:$AE$2694</definedName>
    <definedName name="Serviços_8">[4]Serviços!$A$3:$AE$2694</definedName>
    <definedName name="Serviços_9">[4]Serviços!$A$3:$AE$2694</definedName>
    <definedName name="TABELA">#REF!</definedName>
    <definedName name="TABELA1">#REF!</definedName>
    <definedName name="TESTE">#REF!</definedName>
    <definedName name="totestaca">#REF!</definedName>
    <definedName name="TxEmp">[2]Sapata!#REF!</definedName>
    <definedName name="wdegfasdgasdgasdg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6" i="2" l="1"/>
  <c r="C36" i="2" s="1"/>
  <c r="D36" i="2"/>
  <c r="T36" i="2" s="1"/>
  <c r="V36" i="2"/>
  <c r="A37" i="2"/>
  <c r="C37" i="2" s="1"/>
  <c r="D37" i="2"/>
  <c r="A38" i="2"/>
  <c r="C38" i="2" s="1"/>
  <c r="D38" i="2"/>
  <c r="A39" i="2"/>
  <c r="C39" i="2" s="1"/>
  <c r="D39" i="2"/>
  <c r="Q39" i="2"/>
  <c r="A40" i="2"/>
  <c r="C40" i="2" s="1"/>
  <c r="D40" i="2"/>
  <c r="T40" i="2" s="1"/>
  <c r="A41" i="2"/>
  <c r="C41" i="2" s="1"/>
  <c r="D41" i="2"/>
  <c r="A42" i="2"/>
  <c r="C42" i="2" s="1"/>
  <c r="D42" i="2"/>
  <c r="A43" i="2"/>
  <c r="C43" i="2" s="1"/>
  <c r="D43" i="2"/>
  <c r="M43" i="2"/>
  <c r="A44" i="2"/>
  <c r="C44" i="2" s="1"/>
  <c r="D44" i="2"/>
  <c r="A45" i="2"/>
  <c r="C45" i="2" s="1"/>
  <c r="D45" i="2"/>
  <c r="A46" i="2"/>
  <c r="C46" i="2" s="1"/>
  <c r="D46" i="2"/>
  <c r="A47" i="2"/>
  <c r="C47" i="2" s="1"/>
  <c r="D47" i="2"/>
  <c r="T47" i="2" s="1"/>
  <c r="V47" i="2"/>
  <c r="A48" i="2"/>
  <c r="C48" i="2" s="1"/>
  <c r="D48" i="2"/>
  <c r="T48" i="2" s="1"/>
  <c r="M48" i="2"/>
  <c r="P48" i="2"/>
  <c r="V48" i="2"/>
  <c r="A49" i="2"/>
  <c r="C49" i="2" s="1"/>
  <c r="D49" i="2"/>
  <c r="T49" i="2" s="1"/>
  <c r="M49" i="2"/>
  <c r="A50" i="2"/>
  <c r="C50" i="2" s="1"/>
  <c r="D50" i="2"/>
  <c r="A51" i="2"/>
  <c r="C51" i="2" s="1"/>
  <c r="D51" i="2"/>
  <c r="T51" i="2" s="1"/>
  <c r="A52" i="2"/>
  <c r="C52" i="2" s="1"/>
  <c r="D52" i="2"/>
  <c r="T52" i="2" s="1"/>
  <c r="M52" i="2"/>
  <c r="P52" i="2"/>
  <c r="V52" i="2"/>
  <c r="A53" i="2"/>
  <c r="C53" i="2" s="1"/>
  <c r="D53" i="2"/>
  <c r="M53" i="2"/>
  <c r="A54" i="2"/>
  <c r="C54" i="2" s="1"/>
  <c r="D54" i="2"/>
  <c r="T54" i="2" s="1"/>
  <c r="A55" i="2"/>
  <c r="C55" i="2" s="1"/>
  <c r="D55" i="2"/>
  <c r="P55" i="2"/>
  <c r="A56" i="2"/>
  <c r="C56" i="2" s="1"/>
  <c r="D56" i="2"/>
  <c r="A57" i="2"/>
  <c r="C57" i="2" s="1"/>
  <c r="D57" i="2"/>
  <c r="M57" i="2" s="1"/>
  <c r="P57" i="2"/>
  <c r="Q57" i="2"/>
  <c r="A58" i="2"/>
  <c r="C58" i="2" s="1"/>
  <c r="D58" i="2"/>
  <c r="P58" i="2" s="1"/>
  <c r="A59" i="2"/>
  <c r="C59" i="2" s="1"/>
  <c r="D59" i="2"/>
  <c r="N59" i="2" s="1"/>
  <c r="S59" i="2"/>
  <c r="U59" i="2" s="1"/>
  <c r="A60" i="2"/>
  <c r="C60" i="2" s="1"/>
  <c r="D60" i="2"/>
  <c r="T60" i="2" s="1"/>
  <c r="M60" i="2"/>
  <c r="N60" i="2"/>
  <c r="O60" i="2"/>
  <c r="P60" i="2"/>
  <c r="Q60" i="2"/>
  <c r="R60" i="2"/>
  <c r="S60" i="2"/>
  <c r="U60" i="2" s="1"/>
  <c r="V60" i="2"/>
  <c r="A61" i="2"/>
  <c r="C61" i="2" s="1"/>
  <c r="D61" i="2"/>
  <c r="M61" i="2" s="1"/>
  <c r="P61" i="2"/>
  <c r="Q61" i="2"/>
  <c r="A62" i="2"/>
  <c r="C62" i="2" s="1"/>
  <c r="D62" i="2"/>
  <c r="T62" i="2" s="1"/>
  <c r="O62" i="2"/>
  <c r="P62" i="2"/>
  <c r="S62" i="2"/>
  <c r="U62" i="2" s="1"/>
  <c r="V62" i="2"/>
  <c r="A63" i="2"/>
  <c r="C63" i="2" s="1"/>
  <c r="D63" i="2"/>
  <c r="P63" i="2"/>
  <c r="A64" i="2"/>
  <c r="C64" i="2" s="1"/>
  <c r="D64" i="2"/>
  <c r="A65" i="2"/>
  <c r="C65" i="2" s="1"/>
  <c r="D65" i="2"/>
  <c r="Q65" i="2" s="1"/>
  <c r="A66" i="2"/>
  <c r="C66" i="2" s="1"/>
  <c r="D66" i="2"/>
  <c r="M66" i="2" s="1"/>
  <c r="Q66" i="2"/>
  <c r="A67" i="2"/>
  <c r="C67" i="2" s="1"/>
  <c r="D67" i="2"/>
  <c r="T67" i="2" s="1"/>
  <c r="A68" i="2"/>
  <c r="C68" i="2" s="1"/>
  <c r="D68" i="2"/>
  <c r="P68" i="2" s="1"/>
  <c r="A69" i="2"/>
  <c r="C69" i="2" s="1"/>
  <c r="D69" i="2"/>
  <c r="A70" i="2"/>
  <c r="C70" i="2"/>
  <c r="D70" i="2"/>
  <c r="T70" i="2" s="1"/>
  <c r="A71" i="2"/>
  <c r="C71" i="2"/>
  <c r="D71" i="2"/>
  <c r="N71" i="2" s="1"/>
  <c r="P71" i="2"/>
  <c r="Q71" i="2"/>
  <c r="A72" i="2"/>
  <c r="C72" i="2" s="1"/>
  <c r="D72" i="2"/>
  <c r="N72" i="2"/>
  <c r="P72" i="2"/>
  <c r="Q72" i="2"/>
  <c r="R72" i="2"/>
  <c r="A73" i="2"/>
  <c r="C73" i="2" s="1"/>
  <c r="D73" i="2"/>
  <c r="N73" i="2"/>
  <c r="O73" i="2"/>
  <c r="P73" i="2"/>
  <c r="Q73" i="2"/>
  <c r="R73" i="2"/>
  <c r="S73" i="2"/>
  <c r="U73" i="2" s="1"/>
  <c r="A74" i="2"/>
  <c r="C74" i="2"/>
  <c r="D74" i="2"/>
  <c r="Q74" i="2" s="1"/>
  <c r="S74" i="2"/>
  <c r="U74" i="2" s="1"/>
  <c r="A75" i="2"/>
  <c r="C75" i="2" s="1"/>
  <c r="D75" i="2"/>
  <c r="A76" i="2"/>
  <c r="C76" i="2" s="1"/>
  <c r="D76" i="2"/>
  <c r="A77" i="2"/>
  <c r="C77" i="2" s="1"/>
  <c r="D77" i="2"/>
  <c r="A78" i="2"/>
  <c r="C78" i="2" s="1"/>
  <c r="D78" i="2"/>
  <c r="S78" i="2"/>
  <c r="U78" i="2" s="1"/>
  <c r="A79" i="2"/>
  <c r="C79" i="2" s="1"/>
  <c r="D79" i="2"/>
  <c r="N79" i="2" s="1"/>
  <c r="P79" i="2"/>
  <c r="R79" i="2"/>
  <c r="A80" i="2"/>
  <c r="C80" i="2" s="1"/>
  <c r="D80" i="2"/>
  <c r="A81" i="2"/>
  <c r="C81" i="2" s="1"/>
  <c r="D81" i="2"/>
  <c r="R81" i="2"/>
  <c r="A82" i="2"/>
  <c r="C82" i="2" s="1"/>
  <c r="D82" i="2"/>
  <c r="A83" i="2"/>
  <c r="C83" i="2" s="1"/>
  <c r="D83" i="2"/>
  <c r="S83" i="2" s="1"/>
  <c r="U83" i="2" s="1"/>
  <c r="A84" i="2"/>
  <c r="C84" i="2" s="1"/>
  <c r="D84" i="2"/>
  <c r="T84" i="2" s="1"/>
  <c r="A85" i="2"/>
  <c r="C85" i="2" s="1"/>
  <c r="D85" i="2"/>
  <c r="O85" i="2"/>
  <c r="R85" i="2"/>
  <c r="S85" i="2"/>
  <c r="U85" i="2" s="1"/>
  <c r="A86" i="2"/>
  <c r="C86" i="2" s="1"/>
  <c r="D86" i="2"/>
  <c r="O86" i="2"/>
  <c r="P86" i="2"/>
  <c r="R86" i="2"/>
  <c r="A87" i="2"/>
  <c r="C87" i="2" s="1"/>
  <c r="D87" i="2"/>
  <c r="N87" i="2" s="1"/>
  <c r="A88" i="2"/>
  <c r="C88" i="2" s="1"/>
  <c r="D88" i="2"/>
  <c r="P88" i="2" s="1"/>
  <c r="A89" i="2"/>
  <c r="C89" i="2" s="1"/>
  <c r="D89" i="2"/>
  <c r="N89" i="2" l="1"/>
  <c r="T89" i="2"/>
  <c r="R88" i="2"/>
  <c r="M76" i="2"/>
  <c r="T76" i="2"/>
  <c r="M44" i="2"/>
  <c r="T44" i="2"/>
  <c r="P38" i="2"/>
  <c r="T38" i="2"/>
  <c r="V38" i="2" s="1"/>
  <c r="M86" i="2"/>
  <c r="T86" i="2"/>
  <c r="V86" i="2" s="1"/>
  <c r="P82" i="2"/>
  <c r="T82" i="2"/>
  <c r="M81" i="2"/>
  <c r="T81" i="2"/>
  <c r="O79" i="2"/>
  <c r="R74" i="2"/>
  <c r="M73" i="2"/>
  <c r="T73" i="2"/>
  <c r="V73" i="2" s="1"/>
  <c r="M72" i="2"/>
  <c r="T72" i="2"/>
  <c r="V72" i="2" s="1"/>
  <c r="S71" i="2"/>
  <c r="U71" i="2" s="1"/>
  <c r="O71" i="2"/>
  <c r="P66" i="2"/>
  <c r="N64" i="2"/>
  <c r="T64" i="2"/>
  <c r="V64" i="2" s="1"/>
  <c r="N63" i="2"/>
  <c r="T63" i="2"/>
  <c r="V63" i="2" s="1"/>
  <c r="R62" i="2"/>
  <c r="N62" i="2"/>
  <c r="O61" i="2"/>
  <c r="Q59" i="2"/>
  <c r="O57" i="2"/>
  <c r="P56" i="2"/>
  <c r="T56" i="2"/>
  <c r="M55" i="2"/>
  <c r="T55" i="2"/>
  <c r="V55" i="2" s="1"/>
  <c r="P42" i="2"/>
  <c r="T42" i="2"/>
  <c r="M39" i="2"/>
  <c r="T39" i="2"/>
  <c r="V39" i="2" s="1"/>
  <c r="P36" i="2"/>
  <c r="M88" i="2"/>
  <c r="T88" i="2"/>
  <c r="V88" i="2" s="1"/>
  <c r="O88" i="2"/>
  <c r="M85" i="2"/>
  <c r="T85" i="2"/>
  <c r="S79" i="2"/>
  <c r="U79" i="2" s="1"/>
  <c r="M78" i="2"/>
  <c r="T78" i="2"/>
  <c r="R76" i="2"/>
  <c r="R75" i="2"/>
  <c r="T75" i="2"/>
  <c r="R71" i="2"/>
  <c r="P70" i="2"/>
  <c r="V68" i="2"/>
  <c r="T68" i="2"/>
  <c r="N65" i="2"/>
  <c r="T65" i="2"/>
  <c r="Q62" i="2"/>
  <c r="M62" i="2"/>
  <c r="S61" i="2"/>
  <c r="U61" i="2" s="1"/>
  <c r="S57" i="2"/>
  <c r="U57" i="2" s="1"/>
  <c r="V53" i="2"/>
  <c r="T53" i="2"/>
  <c r="M45" i="2"/>
  <c r="T45" i="2"/>
  <c r="V37" i="2"/>
  <c r="T37" i="2"/>
  <c r="M36" i="2"/>
  <c r="R77" i="2"/>
  <c r="T77" i="2"/>
  <c r="P46" i="2"/>
  <c r="T46" i="2"/>
  <c r="S88" i="2"/>
  <c r="U88" i="2" s="1"/>
  <c r="N88" i="2"/>
  <c r="W88" i="2" s="1"/>
  <c r="S87" i="2"/>
  <c r="U87" i="2" s="1"/>
  <c r="T87" i="2"/>
  <c r="M83" i="2"/>
  <c r="T83" i="2"/>
  <c r="V83" i="2" s="1"/>
  <c r="N80" i="2"/>
  <c r="T80" i="2"/>
  <c r="M79" i="2"/>
  <c r="T79" i="2"/>
  <c r="V79" i="2" s="1"/>
  <c r="P76" i="2"/>
  <c r="M74" i="2"/>
  <c r="T74" i="2"/>
  <c r="M71" i="2"/>
  <c r="T71" i="2"/>
  <c r="V71" i="2" s="1"/>
  <c r="P69" i="2"/>
  <c r="T69" i="2"/>
  <c r="V69" i="2" s="1"/>
  <c r="N66" i="2"/>
  <c r="T66" i="2"/>
  <c r="V66" i="2" s="1"/>
  <c r="W62" i="2"/>
  <c r="N61" i="2"/>
  <c r="T61" i="2"/>
  <c r="V61" i="2" s="1"/>
  <c r="O59" i="2"/>
  <c r="T59" i="2"/>
  <c r="V59" i="2" s="1"/>
  <c r="X59" i="2" s="1"/>
  <c r="N58" i="2"/>
  <c r="T58" i="2"/>
  <c r="V58" i="2" s="1"/>
  <c r="N57" i="2"/>
  <c r="T57" i="2"/>
  <c r="V57" i="2" s="1"/>
  <c r="W57" i="2" s="1"/>
  <c r="P50" i="2"/>
  <c r="T50" i="2"/>
  <c r="P43" i="2"/>
  <c r="T43" i="2"/>
  <c r="V43" i="2" s="1"/>
  <c r="M41" i="2"/>
  <c r="T41" i="2"/>
  <c r="N83" i="2"/>
  <c r="S81" i="2"/>
  <c r="U81" i="2" s="1"/>
  <c r="N81" i="2"/>
  <c r="V65" i="2"/>
  <c r="M64" i="2"/>
  <c r="Q63" i="2"/>
  <c r="P59" i="2"/>
  <c r="W59" i="2" s="1"/>
  <c r="Q58" i="2"/>
  <c r="M58" i="2"/>
  <c r="M37" i="2"/>
  <c r="V45" i="2"/>
  <c r="V44" i="2"/>
  <c r="P39" i="2"/>
  <c r="S86" i="2"/>
  <c r="U86" i="2" s="1"/>
  <c r="N86" i="2"/>
  <c r="V85" i="2"/>
  <c r="N85" i="2"/>
  <c r="R83" i="2"/>
  <c r="P81" i="2"/>
  <c r="N78" i="2"/>
  <c r="V76" i="2"/>
  <c r="O76" i="2"/>
  <c r="V74" i="2"/>
  <c r="P74" i="2"/>
  <c r="S72" i="2"/>
  <c r="U72" i="2" s="1"/>
  <c r="X72" i="2" s="1"/>
  <c r="O72" i="2"/>
  <c r="M65" i="2"/>
  <c r="Q64" i="2"/>
  <c r="M63" i="2"/>
  <c r="R61" i="2"/>
  <c r="R59" i="2"/>
  <c r="M59" i="2"/>
  <c r="S58" i="2"/>
  <c r="U58" i="2" s="1"/>
  <c r="X58" i="2" s="1"/>
  <c r="O58" i="2"/>
  <c r="R57" i="2"/>
  <c r="M56" i="2"/>
  <c r="Q55" i="2"/>
  <c r="P44" i="2"/>
  <c r="V41" i="2"/>
  <c r="O83" i="2"/>
  <c r="V81" i="2"/>
  <c r="X81" i="2" s="1"/>
  <c r="O81" i="2"/>
  <c r="S76" i="2"/>
  <c r="U76" i="2" s="1"/>
  <c r="N76" i="2"/>
  <c r="O74" i="2"/>
  <c r="P64" i="2"/>
  <c r="R58" i="2"/>
  <c r="X57" i="2"/>
  <c r="M67" i="2"/>
  <c r="Q67" i="2"/>
  <c r="S67" i="2"/>
  <c r="U67" i="2" s="1"/>
  <c r="N67" i="2"/>
  <c r="R67" i="2"/>
  <c r="O67" i="2"/>
  <c r="M51" i="2"/>
  <c r="P51" i="2"/>
  <c r="Q51" i="2"/>
  <c r="M89" i="2"/>
  <c r="O89" i="2"/>
  <c r="X89" i="2" s="1"/>
  <c r="V89" i="2"/>
  <c r="P89" i="2"/>
  <c r="M77" i="2"/>
  <c r="N77" i="2"/>
  <c r="S77" i="2"/>
  <c r="U77" i="2" s="1"/>
  <c r="P77" i="2"/>
  <c r="O77" i="2"/>
  <c r="V77" i="2"/>
  <c r="M75" i="2"/>
  <c r="N75" i="2"/>
  <c r="S75" i="2"/>
  <c r="U75" i="2" s="1"/>
  <c r="P75" i="2"/>
  <c r="O75" i="2"/>
  <c r="V75" i="2"/>
  <c r="M70" i="2"/>
  <c r="Q70" i="2"/>
  <c r="S70" i="2"/>
  <c r="U70" i="2" s="1"/>
  <c r="N70" i="2"/>
  <c r="R70" i="2"/>
  <c r="O70" i="2"/>
  <c r="M47" i="2"/>
  <c r="P47" i="2"/>
  <c r="Q47" i="2"/>
  <c r="M40" i="2"/>
  <c r="V40" i="2"/>
  <c r="P40" i="2"/>
  <c r="M84" i="2"/>
  <c r="N84" i="2"/>
  <c r="S84" i="2"/>
  <c r="U84" i="2" s="1"/>
  <c r="O84" i="2"/>
  <c r="V84" i="2"/>
  <c r="W72" i="2"/>
  <c r="M80" i="2"/>
  <c r="O80" i="2"/>
  <c r="V80" i="2"/>
  <c r="P80" i="2"/>
  <c r="S89" i="2"/>
  <c r="U89" i="2" s="1"/>
  <c r="R84" i="2"/>
  <c r="S80" i="2"/>
  <c r="U80" i="2" s="1"/>
  <c r="X73" i="2"/>
  <c r="W73" i="2"/>
  <c r="X71" i="2"/>
  <c r="W71" i="2"/>
  <c r="M69" i="2"/>
  <c r="Q69" i="2"/>
  <c r="N69" i="2"/>
  <c r="R69" i="2"/>
  <c r="O69" i="2"/>
  <c r="S69" i="2"/>
  <c r="U69" i="2" s="1"/>
  <c r="V67" i="2"/>
  <c r="M87" i="2"/>
  <c r="O87" i="2"/>
  <c r="V87" i="2"/>
  <c r="P87" i="2"/>
  <c r="M82" i="2"/>
  <c r="N82" i="2"/>
  <c r="S82" i="2"/>
  <c r="U82" i="2" s="1"/>
  <c r="O82" i="2"/>
  <c r="V82" i="2"/>
  <c r="W79" i="2"/>
  <c r="R89" i="2"/>
  <c r="R87" i="2"/>
  <c r="P84" i="2"/>
  <c r="R82" i="2"/>
  <c r="R80" i="2"/>
  <c r="V70" i="2"/>
  <c r="M68" i="2"/>
  <c r="Q68" i="2"/>
  <c r="O68" i="2"/>
  <c r="N68" i="2"/>
  <c r="R68" i="2"/>
  <c r="S68" i="2"/>
  <c r="U68" i="2" s="1"/>
  <c r="P67" i="2"/>
  <c r="V51" i="2"/>
  <c r="V56" i="2"/>
  <c r="X86" i="2"/>
  <c r="P78" i="2"/>
  <c r="N74" i="2"/>
  <c r="S66" i="2"/>
  <c r="U66" i="2" s="1"/>
  <c r="O66" i="2"/>
  <c r="W66" i="2" s="1"/>
  <c r="S65" i="2"/>
  <c r="U65" i="2" s="1"/>
  <c r="O65" i="2"/>
  <c r="S64" i="2"/>
  <c r="U64" i="2" s="1"/>
  <c r="O64" i="2"/>
  <c r="S63" i="2"/>
  <c r="U63" i="2" s="1"/>
  <c r="O63" i="2"/>
  <c r="R56" i="2"/>
  <c r="Q43" i="2"/>
  <c r="R78" i="2"/>
  <c r="P65" i="2"/>
  <c r="P85" i="2"/>
  <c r="X85" i="2" s="1"/>
  <c r="P83" i="2"/>
  <c r="V78" i="2"/>
  <c r="O78" i="2"/>
  <c r="W78" i="2" s="1"/>
  <c r="R66" i="2"/>
  <c r="R65" i="2"/>
  <c r="R64" i="2"/>
  <c r="R63" i="2"/>
  <c r="X62" i="2"/>
  <c r="X61" i="2"/>
  <c r="W61" i="2"/>
  <c r="X60" i="2"/>
  <c r="W60" i="2"/>
  <c r="W86" i="2"/>
  <c r="X88" i="2"/>
  <c r="X76" i="2"/>
  <c r="X79" i="2"/>
  <c r="N54" i="2"/>
  <c r="R54" i="2"/>
  <c r="O54" i="2"/>
  <c r="S54" i="2"/>
  <c r="U54" i="2" s="1"/>
  <c r="V50" i="2"/>
  <c r="V46" i="2"/>
  <c r="V42" i="2"/>
  <c r="Q54" i="2"/>
  <c r="N53" i="2"/>
  <c r="R53" i="2"/>
  <c r="O53" i="2"/>
  <c r="S53" i="2"/>
  <c r="U53" i="2" s="1"/>
  <c r="Q50" i="2"/>
  <c r="N49" i="2"/>
  <c r="R49" i="2"/>
  <c r="O49" i="2"/>
  <c r="S49" i="2"/>
  <c r="U49" i="2" s="1"/>
  <c r="N45" i="2"/>
  <c r="R45" i="2"/>
  <c r="O45" i="2"/>
  <c r="S45" i="2"/>
  <c r="U45" i="2" s="1"/>
  <c r="Q42" i="2"/>
  <c r="N41" i="2"/>
  <c r="R41" i="2"/>
  <c r="O41" i="2"/>
  <c r="S41" i="2"/>
  <c r="U41" i="2" s="1"/>
  <c r="Q38" i="2"/>
  <c r="N37" i="2"/>
  <c r="R37" i="2"/>
  <c r="O37" i="2"/>
  <c r="S37" i="2"/>
  <c r="U37" i="2" s="1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N56" i="2"/>
  <c r="O56" i="2"/>
  <c r="S56" i="2"/>
  <c r="U56" i="2" s="1"/>
  <c r="P54" i="2"/>
  <c r="Q53" i="2"/>
  <c r="N52" i="2"/>
  <c r="R52" i="2"/>
  <c r="O52" i="2"/>
  <c r="S52" i="2"/>
  <c r="U52" i="2" s="1"/>
  <c r="Q49" i="2"/>
  <c r="N48" i="2"/>
  <c r="R48" i="2"/>
  <c r="O48" i="2"/>
  <c r="S48" i="2"/>
  <c r="U48" i="2" s="1"/>
  <c r="Q45" i="2"/>
  <c r="N44" i="2"/>
  <c r="R44" i="2"/>
  <c r="O44" i="2"/>
  <c r="S44" i="2"/>
  <c r="U44" i="2" s="1"/>
  <c r="Q41" i="2"/>
  <c r="N40" i="2"/>
  <c r="R40" i="2"/>
  <c r="O40" i="2"/>
  <c r="S40" i="2"/>
  <c r="U40" i="2" s="1"/>
  <c r="Q37" i="2"/>
  <c r="N36" i="2"/>
  <c r="R36" i="2"/>
  <c r="O36" i="2"/>
  <c r="S36" i="2"/>
  <c r="U36" i="2" s="1"/>
  <c r="V54" i="2"/>
  <c r="N50" i="2"/>
  <c r="R50" i="2"/>
  <c r="O50" i="2"/>
  <c r="S50" i="2"/>
  <c r="U50" i="2" s="1"/>
  <c r="N46" i="2"/>
  <c r="R46" i="2"/>
  <c r="O46" i="2"/>
  <c r="S46" i="2"/>
  <c r="U46" i="2" s="1"/>
  <c r="N42" i="2"/>
  <c r="R42" i="2"/>
  <c r="O42" i="2"/>
  <c r="S42" i="2"/>
  <c r="U42" i="2" s="1"/>
  <c r="N38" i="2"/>
  <c r="R38" i="2"/>
  <c r="O38" i="2"/>
  <c r="S38" i="2"/>
  <c r="U38" i="2" s="1"/>
  <c r="V49" i="2"/>
  <c r="Q46" i="2"/>
  <c r="Q56" i="2"/>
  <c r="N55" i="2"/>
  <c r="R55" i="2"/>
  <c r="O55" i="2"/>
  <c r="S55" i="2"/>
  <c r="U55" i="2" s="1"/>
  <c r="M54" i="2"/>
  <c r="P53" i="2"/>
  <c r="Q52" i="2"/>
  <c r="N51" i="2"/>
  <c r="R51" i="2"/>
  <c r="O51" i="2"/>
  <c r="S51" i="2"/>
  <c r="U51" i="2" s="1"/>
  <c r="M50" i="2"/>
  <c r="P49" i="2"/>
  <c r="Q48" i="2"/>
  <c r="N47" i="2"/>
  <c r="R47" i="2"/>
  <c r="O47" i="2"/>
  <c r="S47" i="2"/>
  <c r="U47" i="2" s="1"/>
  <c r="M46" i="2"/>
  <c r="P45" i="2"/>
  <c r="Q44" i="2"/>
  <c r="N43" i="2"/>
  <c r="R43" i="2"/>
  <c r="O43" i="2"/>
  <c r="S43" i="2"/>
  <c r="U43" i="2" s="1"/>
  <c r="M42" i="2"/>
  <c r="P41" i="2"/>
  <c r="Q40" i="2"/>
  <c r="N39" i="2"/>
  <c r="R39" i="2"/>
  <c r="O39" i="2"/>
  <c r="S39" i="2"/>
  <c r="U39" i="2" s="1"/>
  <c r="M38" i="2"/>
  <c r="P37" i="2"/>
  <c r="Q36" i="2"/>
  <c r="L90" i="2"/>
  <c r="F90" i="2"/>
  <c r="N9" i="2"/>
  <c r="A22" i="2"/>
  <c r="C22" i="2" s="1"/>
  <c r="D22" i="2"/>
  <c r="A23" i="2"/>
  <c r="C23" i="2" s="1"/>
  <c r="D23" i="2"/>
  <c r="A24" i="2"/>
  <c r="C24" i="2" s="1"/>
  <c r="D24" i="2"/>
  <c r="A25" i="2"/>
  <c r="C25" i="2" s="1"/>
  <c r="D25" i="2"/>
  <c r="A26" i="2"/>
  <c r="C26" i="2" s="1"/>
  <c r="D26" i="2"/>
  <c r="A27" i="2"/>
  <c r="C27" i="2" s="1"/>
  <c r="D27" i="2"/>
  <c r="A28" i="2"/>
  <c r="C28" i="2" s="1"/>
  <c r="D28" i="2"/>
  <c r="A29" i="2"/>
  <c r="C29" i="2" s="1"/>
  <c r="D29" i="2"/>
  <c r="A30" i="2"/>
  <c r="C30" i="2" s="1"/>
  <c r="D30" i="2"/>
  <c r="A31" i="2"/>
  <c r="C31" i="2" s="1"/>
  <c r="D31" i="2"/>
  <c r="A32" i="2"/>
  <c r="C32" i="2" s="1"/>
  <c r="D32" i="2"/>
  <c r="A33" i="2"/>
  <c r="C33" i="2" s="1"/>
  <c r="D33" i="2"/>
  <c r="A34" i="2"/>
  <c r="C34" i="2" s="1"/>
  <c r="D34" i="2"/>
  <c r="A35" i="2"/>
  <c r="C35" i="2" s="1"/>
  <c r="D35" i="2"/>
  <c r="M29" i="2" l="1"/>
  <c r="T29" i="2"/>
  <c r="M34" i="2"/>
  <c r="T34" i="2"/>
  <c r="M32" i="2"/>
  <c r="T32" i="2"/>
  <c r="M30" i="2"/>
  <c r="T30" i="2"/>
  <c r="V30" i="2" s="1"/>
  <c r="M28" i="2"/>
  <c r="T28" i="2"/>
  <c r="M26" i="2"/>
  <c r="T26" i="2"/>
  <c r="V26" i="2" s="1"/>
  <c r="M24" i="2"/>
  <c r="T24" i="2"/>
  <c r="M22" i="2"/>
  <c r="T22" i="2"/>
  <c r="W63" i="2"/>
  <c r="W81" i="2"/>
  <c r="W74" i="2"/>
  <c r="M35" i="2"/>
  <c r="T35" i="2"/>
  <c r="M31" i="2"/>
  <c r="T31" i="2"/>
  <c r="M23" i="2"/>
  <c r="T23" i="2"/>
  <c r="X83" i="2"/>
  <c r="W58" i="2"/>
  <c r="W76" i="2"/>
  <c r="M33" i="2"/>
  <c r="T33" i="2"/>
  <c r="M27" i="2"/>
  <c r="T27" i="2"/>
  <c r="M25" i="2"/>
  <c r="T25" i="2"/>
  <c r="X74" i="2"/>
  <c r="W89" i="2"/>
  <c r="X64" i="2"/>
  <c r="X66" i="2"/>
  <c r="X87" i="2"/>
  <c r="X80" i="2"/>
  <c r="X75" i="2"/>
  <c r="W67" i="2"/>
  <c r="W83" i="2"/>
  <c r="X78" i="2"/>
  <c r="W84" i="2"/>
  <c r="X68" i="2"/>
  <c r="W82" i="2"/>
  <c r="X77" i="2"/>
  <c r="X69" i="2"/>
  <c r="W65" i="2"/>
  <c r="X82" i="2"/>
  <c r="W69" i="2"/>
  <c r="W70" i="2"/>
  <c r="X84" i="2"/>
  <c r="X63" i="2"/>
  <c r="X65" i="2"/>
  <c r="W87" i="2"/>
  <c r="W85" i="2"/>
  <c r="W80" i="2"/>
  <c r="X70" i="2"/>
  <c r="W75" i="2"/>
  <c r="X39" i="2"/>
  <c r="X55" i="2"/>
  <c r="X36" i="2"/>
  <c r="X52" i="2"/>
  <c r="X41" i="2"/>
  <c r="W64" i="2"/>
  <c r="W68" i="2"/>
  <c r="W77" i="2"/>
  <c r="X67" i="2"/>
  <c r="W51" i="2"/>
  <c r="W45" i="2"/>
  <c r="X51" i="2"/>
  <c r="W44" i="2"/>
  <c r="X49" i="2"/>
  <c r="W43" i="2"/>
  <c r="X47" i="2"/>
  <c r="W38" i="2"/>
  <c r="W42" i="2"/>
  <c r="W46" i="2"/>
  <c r="W50" i="2"/>
  <c r="X44" i="2"/>
  <c r="W48" i="2"/>
  <c r="X56" i="2"/>
  <c r="W37" i="2"/>
  <c r="X53" i="2"/>
  <c r="X54" i="2"/>
  <c r="W40" i="2"/>
  <c r="W56" i="2"/>
  <c r="W49" i="2"/>
  <c r="W47" i="2"/>
  <c r="X40" i="2"/>
  <c r="X45" i="2"/>
  <c r="W53" i="2"/>
  <c r="W54" i="2"/>
  <c r="W39" i="2"/>
  <c r="X43" i="2"/>
  <c r="W55" i="2"/>
  <c r="X38" i="2"/>
  <c r="X42" i="2"/>
  <c r="X46" i="2"/>
  <c r="X50" i="2"/>
  <c r="W36" i="2"/>
  <c r="X48" i="2"/>
  <c r="W52" i="2"/>
  <c r="X37" i="2"/>
  <c r="W41" i="2"/>
  <c r="N35" i="2"/>
  <c r="R33" i="2"/>
  <c r="R24" i="2"/>
  <c r="R23" i="2"/>
  <c r="N34" i="2"/>
  <c r="N30" i="2"/>
  <c r="N26" i="2"/>
  <c r="N22" i="2"/>
  <c r="S23" i="2"/>
  <c r="U23" i="2" s="1"/>
  <c r="N31" i="2"/>
  <c r="N27" i="2"/>
  <c r="N23" i="2"/>
  <c r="N32" i="2"/>
  <c r="N28" i="2"/>
  <c r="N24" i="2"/>
  <c r="S27" i="2"/>
  <c r="U27" i="2" s="1"/>
  <c r="P23" i="2"/>
  <c r="N33" i="2"/>
  <c r="N29" i="2"/>
  <c r="N25" i="2"/>
  <c r="O35" i="2"/>
  <c r="S31" i="2"/>
  <c r="U31" i="2" s="1"/>
  <c r="R26" i="2"/>
  <c r="S35" i="2"/>
  <c r="U35" i="2" s="1"/>
  <c r="R34" i="2"/>
  <c r="R25" i="2"/>
  <c r="P31" i="2"/>
  <c r="R32" i="2"/>
  <c r="R31" i="2"/>
  <c r="O27" i="2"/>
  <c r="R35" i="2"/>
  <c r="V33" i="2"/>
  <c r="V31" i="2"/>
  <c r="O31" i="2"/>
  <c r="R27" i="2"/>
  <c r="V25" i="2"/>
  <c r="V23" i="2"/>
  <c r="O23" i="2"/>
  <c r="V35" i="2"/>
  <c r="O33" i="2"/>
  <c r="V27" i="2"/>
  <c r="O25" i="2"/>
  <c r="V28" i="2"/>
  <c r="V22" i="2"/>
  <c r="O30" i="2"/>
  <c r="O28" i="2"/>
  <c r="O22" i="2"/>
  <c r="P35" i="2"/>
  <c r="R30" i="2"/>
  <c r="R29" i="2"/>
  <c r="R28" i="2"/>
  <c r="P27" i="2"/>
  <c r="R22" i="2"/>
  <c r="S34" i="2"/>
  <c r="U34" i="2" s="1"/>
  <c r="P33" i="2"/>
  <c r="S32" i="2"/>
  <c r="U32" i="2" s="1"/>
  <c r="P30" i="2"/>
  <c r="S29" i="2"/>
  <c r="U29" i="2" s="1"/>
  <c r="P28" i="2"/>
  <c r="S26" i="2"/>
  <c r="U26" i="2" s="1"/>
  <c r="P25" i="2"/>
  <c r="S24" i="2"/>
  <c r="U24" i="2" s="1"/>
  <c r="P22" i="2"/>
  <c r="V34" i="2"/>
  <c r="O34" i="2"/>
  <c r="V32" i="2"/>
  <c r="O32" i="2"/>
  <c r="V29" i="2"/>
  <c r="O29" i="2"/>
  <c r="O26" i="2"/>
  <c r="V24" i="2"/>
  <c r="O24" i="2"/>
  <c r="P34" i="2"/>
  <c r="S33" i="2"/>
  <c r="U33" i="2" s="1"/>
  <c r="P32" i="2"/>
  <c r="S30" i="2"/>
  <c r="U30" i="2" s="1"/>
  <c r="P29" i="2"/>
  <c r="S28" i="2"/>
  <c r="U28" i="2" s="1"/>
  <c r="P26" i="2"/>
  <c r="S25" i="2"/>
  <c r="U25" i="2" s="1"/>
  <c r="P24" i="2"/>
  <c r="S22" i="2"/>
  <c r="U22" i="2" s="1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X35" i="2" l="1"/>
  <c r="X27" i="2"/>
  <c r="W23" i="2"/>
  <c r="W31" i="2"/>
  <c r="X29" i="2"/>
  <c r="X22" i="2"/>
  <c r="W30" i="2"/>
  <c r="X33" i="2"/>
  <c r="X23" i="2"/>
  <c r="W27" i="2"/>
  <c r="X31" i="2"/>
  <c r="W33" i="2"/>
  <c r="W28" i="2"/>
  <c r="W32" i="2"/>
  <c r="X34" i="2"/>
  <c r="W25" i="2"/>
  <c r="X28" i="2"/>
  <c r="W35" i="2"/>
  <c r="W24" i="2"/>
  <c r="W29" i="2"/>
  <c r="X24" i="2"/>
  <c r="X25" i="2"/>
  <c r="X30" i="2"/>
  <c r="X26" i="2"/>
  <c r="W34" i="2"/>
  <c r="W26" i="2"/>
  <c r="W22" i="2"/>
  <c r="X32" i="2"/>
  <c r="C90" i="2"/>
  <c r="D21" i="2"/>
  <c r="T21" i="2" s="1"/>
  <c r="A21" i="2"/>
  <c r="C21" i="2" s="1"/>
  <c r="D20" i="2"/>
  <c r="T20" i="2" s="1"/>
  <c r="A20" i="2"/>
  <c r="C20" i="2" s="1"/>
  <c r="D19" i="2"/>
  <c r="T19" i="2" s="1"/>
  <c r="A19" i="2"/>
  <c r="C19" i="2" s="1"/>
  <c r="D18" i="2"/>
  <c r="T18" i="2" s="1"/>
  <c r="A18" i="2"/>
  <c r="C18" i="2" s="1"/>
  <c r="D17" i="2"/>
  <c r="T17" i="2" s="1"/>
  <c r="A17" i="2"/>
  <c r="C17" i="2" s="1"/>
  <c r="D16" i="2"/>
  <c r="T16" i="2" s="1"/>
  <c r="A16" i="2"/>
  <c r="C16" i="2" s="1"/>
  <c r="D15" i="2"/>
  <c r="T15" i="2" s="1"/>
  <c r="A15" i="2"/>
  <c r="C15" i="2" s="1"/>
  <c r="D14" i="2"/>
  <c r="T14" i="2" s="1"/>
  <c r="A14" i="2"/>
  <c r="C14" i="2" s="1"/>
  <c r="D13" i="2"/>
  <c r="T13" i="2" s="1"/>
  <c r="A13" i="2"/>
  <c r="C13" i="2" s="1"/>
  <c r="D12" i="2"/>
  <c r="A12" i="2"/>
  <c r="C12" i="2" s="1"/>
  <c r="D11" i="2"/>
  <c r="T11" i="2" s="1"/>
  <c r="A11" i="2"/>
  <c r="C11" i="2" s="1"/>
  <c r="D10" i="2"/>
  <c r="A10" i="2"/>
  <c r="C10" i="2" s="1"/>
  <c r="X9" i="2"/>
  <c r="M9" i="2"/>
  <c r="A9" i="2"/>
  <c r="C9" i="2" s="1"/>
  <c r="N12" i="2" l="1"/>
  <c r="T12" i="2"/>
  <c r="T10" i="2"/>
  <c r="V10" i="2" s="1"/>
  <c r="N10" i="2"/>
  <c r="V14" i="2"/>
  <c r="N14" i="2"/>
  <c r="V16" i="2"/>
  <c r="N16" i="2"/>
  <c r="V18" i="2"/>
  <c r="N18" i="2"/>
  <c r="O20" i="2"/>
  <c r="N20" i="2"/>
  <c r="R11" i="2"/>
  <c r="N11" i="2"/>
  <c r="S13" i="2"/>
  <c r="U13" i="2" s="1"/>
  <c r="N13" i="2"/>
  <c r="S15" i="2"/>
  <c r="U15" i="2" s="1"/>
  <c r="N15" i="2"/>
  <c r="S17" i="2"/>
  <c r="U17" i="2" s="1"/>
  <c r="N17" i="2"/>
  <c r="P19" i="2"/>
  <c r="N19" i="2"/>
  <c r="O21" i="2"/>
  <c r="N21" i="2"/>
  <c r="S12" i="2"/>
  <c r="U12" i="2" s="1"/>
  <c r="O15" i="2"/>
  <c r="P18" i="2"/>
  <c r="O17" i="2"/>
  <c r="O18" i="2"/>
  <c r="O10" i="2"/>
  <c r="S21" i="2"/>
  <c r="U21" i="2" s="1"/>
  <c r="O13" i="2"/>
  <c r="R21" i="2"/>
  <c r="O14" i="2"/>
  <c r="S18" i="2"/>
  <c r="U18" i="2" s="1"/>
  <c r="S20" i="2"/>
  <c r="U20" i="2" s="1"/>
  <c r="O12" i="2"/>
  <c r="P14" i="2"/>
  <c r="V20" i="2"/>
  <c r="S14" i="2"/>
  <c r="U14" i="2" s="1"/>
  <c r="S19" i="2"/>
  <c r="U19" i="2" s="1"/>
  <c r="V12" i="2"/>
  <c r="V11" i="2"/>
  <c r="V13" i="2"/>
  <c r="V15" i="2"/>
  <c r="V17" i="2"/>
  <c r="R19" i="2"/>
  <c r="P20" i="2"/>
  <c r="P21" i="2"/>
  <c r="V19" i="2"/>
  <c r="V21" i="2"/>
  <c r="O16" i="2"/>
  <c r="O11" i="2"/>
  <c r="P12" i="2"/>
  <c r="P13" i="2"/>
  <c r="P15" i="2"/>
  <c r="P16" i="2"/>
  <c r="P17" i="2"/>
  <c r="R13" i="2"/>
  <c r="R15" i="2"/>
  <c r="S16" i="2"/>
  <c r="U16" i="2" s="1"/>
  <c r="R17" i="2"/>
  <c r="O19" i="2"/>
  <c r="P11" i="2"/>
  <c r="P10" i="2"/>
  <c r="M10" i="2"/>
  <c r="Q10" i="2"/>
  <c r="R10" i="2"/>
  <c r="Q11" i="2"/>
  <c r="S11" i="2"/>
  <c r="U11" i="2" s="1"/>
  <c r="W9" i="2"/>
  <c r="S10" i="2"/>
  <c r="U10" i="2" s="1"/>
  <c r="M11" i="2"/>
  <c r="Q12" i="2"/>
  <c r="M12" i="2"/>
  <c r="Q14" i="2"/>
  <c r="M14" i="2"/>
  <c r="Q16" i="2"/>
  <c r="M16" i="2"/>
  <c r="Q18" i="2"/>
  <c r="M18" i="2"/>
  <c r="Q20" i="2"/>
  <c r="M20" i="2"/>
  <c r="R12" i="2"/>
  <c r="Q13" i="2"/>
  <c r="M13" i="2"/>
  <c r="R14" i="2"/>
  <c r="Q15" i="2"/>
  <c r="M15" i="2"/>
  <c r="R16" i="2"/>
  <c r="Q17" i="2"/>
  <c r="M17" i="2"/>
  <c r="R18" i="2"/>
  <c r="Q19" i="2"/>
  <c r="M19" i="2"/>
  <c r="R20" i="2"/>
  <c r="Q21" i="2"/>
  <c r="M21" i="2"/>
  <c r="N90" i="2" l="1"/>
  <c r="X18" i="2"/>
  <c r="W18" i="2"/>
  <c r="W20" i="2"/>
  <c r="X14" i="2"/>
  <c r="W14" i="2"/>
  <c r="W21" i="2"/>
  <c r="W17" i="2"/>
  <c r="X20" i="2"/>
  <c r="X15" i="2"/>
  <c r="W15" i="2"/>
  <c r="X21" i="2"/>
  <c r="X17" i="2"/>
  <c r="X13" i="2"/>
  <c r="X11" i="2"/>
  <c r="X19" i="2"/>
  <c r="W12" i="2"/>
  <c r="W16" i="2"/>
  <c r="W13" i="2"/>
  <c r="W19" i="2"/>
  <c r="X12" i="2"/>
  <c r="V90" i="2"/>
  <c r="M90" i="2"/>
  <c r="X16" i="2"/>
  <c r="T90" i="2"/>
  <c r="Y10" i="2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W10" i="2"/>
  <c r="W11" i="2"/>
  <c r="X10" i="2"/>
  <c r="Y22" i="2" l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Y33" i="2" s="1"/>
  <c r="Y34" i="2" s="1"/>
  <c r="Y35" i="2" s="1"/>
  <c r="W90" i="2"/>
  <c r="Y36" i="2" l="1"/>
  <c r="Y37" i="2" s="1"/>
  <c r="Y38" i="2" s="1"/>
  <c r="Y39" i="2" s="1"/>
  <c r="Y40" i="2" s="1"/>
  <c r="Y41" i="2" s="1"/>
  <c r="Y42" i="2" s="1"/>
  <c r="Y43" i="2" s="1"/>
  <c r="Y44" i="2" s="1"/>
  <c r="Y45" i="2" s="1"/>
  <c r="Y46" i="2" s="1"/>
  <c r="Y47" i="2" s="1"/>
  <c r="Y48" i="2" s="1"/>
  <c r="Y49" i="2" s="1"/>
  <c r="Y50" i="2" s="1"/>
  <c r="Y51" i="2" s="1"/>
  <c r="Y52" i="2" s="1"/>
  <c r="Y53" i="2" s="1"/>
  <c r="Y54" i="2" s="1"/>
  <c r="Y55" i="2" s="1"/>
  <c r="Y56" i="2" s="1"/>
  <c r="Y57" i="2" s="1"/>
  <c r="Y58" i="2" s="1"/>
  <c r="Y59" i="2" s="1"/>
  <c r="Y60" i="2" s="1"/>
  <c r="Y61" i="2" s="1"/>
  <c r="Y62" i="2" s="1"/>
  <c r="Y63" i="2" s="1"/>
  <c r="Y64" i="2" s="1"/>
  <c r="Y65" i="2" s="1"/>
  <c r="Y66" i="2" s="1"/>
  <c r="Y67" i="2" s="1"/>
  <c r="Y68" i="2" s="1"/>
  <c r="Y69" i="2" s="1"/>
  <c r="Y70" i="2" s="1"/>
  <c r="Y71" i="2" s="1"/>
  <c r="Y72" i="2" s="1"/>
  <c r="Y73" i="2" s="1"/>
  <c r="Y74" i="2" s="1"/>
  <c r="Y75" i="2" s="1"/>
  <c r="Y76" i="2" s="1"/>
  <c r="Y77" i="2" s="1"/>
  <c r="Y78" i="2" s="1"/>
  <c r="Y79" i="2" s="1"/>
  <c r="Y80" i="2" s="1"/>
  <c r="Y81" i="2" s="1"/>
  <c r="Y82" i="2" s="1"/>
  <c r="Y83" i="2" s="1"/>
  <c r="Y84" i="2" s="1"/>
  <c r="Y85" i="2" s="1"/>
  <c r="Y86" i="2" s="1"/>
  <c r="Y87" i="2" s="1"/>
  <c r="Y88" i="2" s="1"/>
  <c r="Y89" i="2" s="1"/>
</calcChain>
</file>

<file path=xl/sharedStrings.xml><?xml version="1.0" encoding="utf-8"?>
<sst xmlns="http://schemas.openxmlformats.org/spreadsheetml/2006/main" count="112" uniqueCount="23">
  <si>
    <t>Estaca</t>
  </si>
  <si>
    <t>Distância média
(m)</t>
  </si>
  <si>
    <r>
      <t>Área (m</t>
    </r>
    <r>
      <rPr>
        <vertAlign val="superscript"/>
        <sz val="7"/>
        <color indexed="8"/>
        <rFont val="Calibri"/>
        <family val="2"/>
      </rPr>
      <t>2</t>
    </r>
    <r>
      <rPr>
        <sz val="7"/>
        <color indexed="8"/>
        <rFont val="Calibri"/>
        <family val="2"/>
      </rPr>
      <t>)</t>
    </r>
  </si>
  <si>
    <r>
      <t>Volumes (m</t>
    </r>
    <r>
      <rPr>
        <vertAlign val="superscript"/>
        <sz val="7"/>
        <color indexed="8"/>
        <rFont val="Calibri"/>
        <family val="2"/>
      </rPr>
      <t>3</t>
    </r>
    <r>
      <rPr>
        <sz val="7"/>
        <color indexed="8"/>
        <rFont val="Calibri"/>
        <family val="2"/>
      </rPr>
      <t>)</t>
    </r>
  </si>
  <si>
    <t>Ordenada de massas</t>
  </si>
  <si>
    <t>KM</t>
  </si>
  <si>
    <t>FE</t>
  </si>
  <si>
    <t>Limpeza</t>
  </si>
  <si>
    <t>Corte</t>
  </si>
  <si>
    <t>Material brejoso</t>
  </si>
  <si>
    <t>Reaterro</t>
  </si>
  <si>
    <t>Aterro</t>
  </si>
  <si>
    <t>Reaterro Empolado</t>
  </si>
  <si>
    <t>Aterro Empolado</t>
  </si>
  <si>
    <t>Comp. Lateral</t>
  </si>
  <si>
    <t>Excedente</t>
  </si>
  <si>
    <t>1a. e 2a.Cat.</t>
  </si>
  <si>
    <r>
      <t>2</t>
    </r>
    <r>
      <rPr>
        <vertAlign val="superscript"/>
        <sz val="7"/>
        <color indexed="8"/>
        <rFont val="Calibri"/>
        <family val="2"/>
      </rPr>
      <t>a.</t>
    </r>
    <r>
      <rPr>
        <sz val="7"/>
        <color indexed="8"/>
        <rFont val="Calibri"/>
        <family val="2"/>
      </rPr>
      <t xml:space="preserve"> Cat. c/ Escarificador</t>
    </r>
  </si>
  <si>
    <r>
      <t>2</t>
    </r>
    <r>
      <rPr>
        <vertAlign val="superscript"/>
        <sz val="7"/>
        <color indexed="8"/>
        <rFont val="Calibri"/>
        <family val="2"/>
      </rPr>
      <t>a.</t>
    </r>
    <r>
      <rPr>
        <sz val="7"/>
        <color indexed="8"/>
        <rFont val="Calibri"/>
        <family val="2"/>
      </rPr>
      <t xml:space="preserve"> Cat. c/ Explosivos</t>
    </r>
  </si>
  <si>
    <r>
      <t>3</t>
    </r>
    <r>
      <rPr>
        <vertAlign val="superscript"/>
        <sz val="7"/>
        <color indexed="8"/>
        <rFont val="Calibri"/>
        <family val="2"/>
      </rPr>
      <t>a.</t>
    </r>
    <r>
      <rPr>
        <sz val="7"/>
        <color indexed="8"/>
        <rFont val="Calibri"/>
        <family val="2"/>
      </rPr>
      <t xml:space="preserve"> Cat.</t>
    </r>
  </si>
  <si>
    <t>+</t>
  </si>
  <si>
    <t>TOTAL</t>
  </si>
  <si>
    <t>VOLUME  - DUPLICAÇÃO DO VIÁRIO DA ESTRADA SABINA BAPTISTA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</si>
</sst>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"/>
    <numFmt numFmtId="165" formatCode="0.000"/>
    <numFmt numFmtId="166" formatCode="000\+000.000"/>
    <numFmt numFmtId="167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Arial"/>
      <family val="2"/>
    </font>
    <font>
      <b/>
      <sz val="7"/>
      <name val="Arial"/>
      <family val="2"/>
    </font>
    <font>
      <sz val="11"/>
      <name val="Calibri"/>
      <family val="2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167" fontId="4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1" fontId="2" fillId="0" borderId="0" xfId="1" applyNumberFormat="1" applyFont="1" applyFill="1" applyAlignment="1">
      <alignment horizontal="right"/>
    </xf>
    <xf numFmtId="0" fontId="2" fillId="0" borderId="0" xfId="1" applyFont="1" applyFill="1" applyBorder="1"/>
    <xf numFmtId="0" fontId="3" fillId="0" borderId="0" xfId="1" applyFont="1" applyFill="1" applyBorder="1"/>
    <xf numFmtId="164" fontId="2" fillId="0" borderId="0" xfId="1" applyNumberFormat="1" applyFont="1" applyFill="1" applyBorder="1"/>
    <xf numFmtId="49" fontId="4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2" fillId="0" borderId="1" xfId="1" applyFont="1" applyFill="1" applyBorder="1"/>
    <xf numFmtId="0" fontId="2" fillId="0" borderId="2" xfId="1" applyFont="1" applyFill="1" applyBorder="1"/>
    <xf numFmtId="0" fontId="3" fillId="0" borderId="2" xfId="1" applyFont="1" applyFill="1" applyBorder="1"/>
    <xf numFmtId="2" fontId="2" fillId="0" borderId="2" xfId="1" applyNumberFormat="1" applyFont="1" applyFill="1" applyBorder="1" applyAlignment="1" applyProtection="1">
      <alignment horizontal="right"/>
    </xf>
    <xf numFmtId="2" fontId="2" fillId="0" borderId="2" xfId="1" applyNumberFormat="1" applyFont="1" applyFill="1" applyBorder="1" applyAlignment="1" applyProtection="1">
      <alignment horizontal="right"/>
      <protection locked="0"/>
    </xf>
    <xf numFmtId="0" fontId="2" fillId="0" borderId="2" xfId="1" applyFont="1" applyFill="1" applyBorder="1" applyAlignment="1" applyProtection="1">
      <alignment horizontal="right"/>
      <protection locked="0"/>
    </xf>
    <xf numFmtId="164" fontId="2" fillId="0" borderId="2" xfId="1" applyNumberFormat="1" applyFont="1" applyFill="1" applyBorder="1" applyAlignment="1" applyProtection="1">
      <alignment horizontal="right"/>
      <protection locked="0"/>
    </xf>
    <xf numFmtId="1" fontId="2" fillId="0" borderId="2" xfId="1" applyNumberFormat="1" applyFont="1" applyFill="1" applyBorder="1" applyAlignment="1" applyProtection="1">
      <alignment horizontal="right"/>
    </xf>
    <xf numFmtId="0" fontId="2" fillId="0" borderId="4" xfId="1" applyFont="1" applyFill="1" applyBorder="1" applyAlignment="1" applyProtection="1">
      <alignment horizontal="right"/>
    </xf>
    <xf numFmtId="0" fontId="2" fillId="0" borderId="6" xfId="1" applyFont="1" applyFill="1" applyBorder="1"/>
    <xf numFmtId="0" fontId="2" fillId="0" borderId="7" xfId="1" applyFont="1" applyFill="1" applyBorder="1"/>
    <xf numFmtId="165" fontId="2" fillId="0" borderId="7" xfId="2" applyNumberFormat="1" applyFont="1" applyFill="1" applyBorder="1" applyAlignment="1">
      <alignment horizontal="center" wrapText="1"/>
    </xf>
    <xf numFmtId="2" fontId="2" fillId="0" borderId="7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  <protection locked="0"/>
    </xf>
    <xf numFmtId="1" fontId="2" fillId="0" borderId="7" xfId="1" applyNumberFormat="1" applyFont="1" applyFill="1" applyBorder="1" applyAlignment="1" applyProtection="1">
      <alignment horizontal="center"/>
    </xf>
    <xf numFmtId="1" fontId="2" fillId="0" borderId="9" xfId="1" applyNumberFormat="1" applyFont="1" applyFill="1" applyBorder="1" applyAlignment="1" applyProtection="1">
      <alignment horizontal="center"/>
    </xf>
    <xf numFmtId="2" fontId="2" fillId="0" borderId="0" xfId="1" applyNumberFormat="1" applyFont="1" applyFill="1"/>
    <xf numFmtId="2" fontId="2" fillId="0" borderId="0" xfId="1" applyNumberFormat="1" applyFont="1" applyFill="1" applyBorder="1"/>
    <xf numFmtId="0" fontId="2" fillId="0" borderId="0" xfId="1" quotePrefix="1" applyFont="1" applyFill="1"/>
    <xf numFmtId="0" fontId="2" fillId="0" borderId="16" xfId="1" applyFont="1" applyFill="1" applyBorder="1"/>
    <xf numFmtId="0" fontId="2" fillId="0" borderId="17" xfId="1" applyFont="1" applyFill="1" applyBorder="1"/>
    <xf numFmtId="166" fontId="2" fillId="0" borderId="17" xfId="2" applyNumberFormat="1" applyFont="1" applyFill="1" applyBorder="1" applyAlignment="1">
      <alignment horizontal="center" wrapText="1"/>
    </xf>
    <xf numFmtId="2" fontId="8" fillId="0" borderId="17" xfId="1" applyNumberFormat="1" applyFont="1" applyFill="1" applyBorder="1" applyAlignment="1" applyProtection="1">
      <alignment horizontal="center"/>
    </xf>
    <xf numFmtId="2" fontId="2" fillId="0" borderId="18" xfId="1" applyNumberFormat="1" applyFont="1" applyFill="1" applyBorder="1" applyAlignment="1" applyProtection="1">
      <alignment horizontal="center"/>
      <protection locked="0"/>
    </xf>
    <xf numFmtId="164" fontId="2" fillId="0" borderId="17" xfId="1" applyNumberFormat="1" applyFont="1" applyFill="1" applyBorder="1" applyAlignment="1" applyProtection="1">
      <alignment horizontal="center"/>
      <protection locked="0"/>
    </xf>
    <xf numFmtId="1" fontId="2" fillId="0" borderId="18" xfId="1" applyNumberFormat="1" applyFont="1" applyFill="1" applyBorder="1" applyAlignment="1" applyProtection="1">
      <alignment horizontal="center"/>
      <protection locked="0"/>
    </xf>
    <xf numFmtId="1" fontId="2" fillId="0" borderId="17" xfId="1" applyNumberFormat="1" applyFont="1" applyFill="1" applyBorder="1" applyAlignment="1" applyProtection="1">
      <alignment horizontal="center"/>
    </xf>
    <xf numFmtId="1" fontId="2" fillId="0" borderId="19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center" wrapText="1"/>
    </xf>
    <xf numFmtId="1" fontId="2" fillId="0" borderId="20" xfId="1" applyNumberFormat="1" applyFont="1" applyFill="1" applyBorder="1" applyAlignment="1" applyProtection="1">
      <alignment horizontal="center"/>
      <protection locked="0"/>
    </xf>
    <xf numFmtId="0" fontId="9" fillId="0" borderId="0" xfId="1" applyFont="1" applyFill="1"/>
    <xf numFmtId="0" fontId="3" fillId="0" borderId="0" xfId="1" applyFont="1" applyFill="1"/>
    <xf numFmtId="2" fontId="9" fillId="0" borderId="0" xfId="1" applyNumberFormat="1" applyFont="1" applyFill="1"/>
    <xf numFmtId="0" fontId="1" fillId="0" borderId="0" xfId="1" applyFill="1" applyBorder="1"/>
    <xf numFmtId="2" fontId="1" fillId="0" borderId="0" xfId="1" applyNumberFormat="1" applyFill="1" applyBorder="1"/>
    <xf numFmtId="0" fontId="10" fillId="0" borderId="21" xfId="0" applyFont="1" applyBorder="1" applyAlignment="1">
      <alignment horizontal="right" vertical="center" wrapText="1"/>
    </xf>
    <xf numFmtId="0" fontId="12" fillId="0" borderId="0" xfId="1" applyFont="1" applyFill="1" applyBorder="1"/>
    <xf numFmtId="2" fontId="12" fillId="0" borderId="0" xfId="1" applyNumberFormat="1" applyFont="1" applyFill="1" applyAlignment="1">
      <alignment horizontal="right"/>
    </xf>
    <xf numFmtId="43" fontId="12" fillId="0" borderId="0" xfId="4" applyFont="1" applyFill="1" applyBorder="1"/>
    <xf numFmtId="2" fontId="12" fillId="0" borderId="0" xfId="1" applyNumberFormat="1" applyFont="1" applyFill="1" applyBorder="1"/>
    <xf numFmtId="0" fontId="2" fillId="0" borderId="4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/>
    </xf>
    <xf numFmtId="2" fontId="2" fillId="0" borderId="9" xfId="1" applyNumberFormat="1" applyFont="1" applyFill="1" applyBorder="1" applyAlignment="1">
      <alignment horizontal="center" vertical="center"/>
    </xf>
    <xf numFmtId="2" fontId="2" fillId="0" borderId="1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/>
    </xf>
    <xf numFmtId="49" fontId="2" fillId="0" borderId="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 wrapText="1"/>
    </xf>
    <xf numFmtId="2" fontId="2" fillId="0" borderId="8" xfId="1" applyNumberFormat="1" applyFont="1" applyFill="1" applyBorder="1" applyAlignment="1">
      <alignment horizontal="center" vertical="center" wrapText="1"/>
    </xf>
    <xf numFmtId="2" fontId="2" fillId="0" borderId="13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" fontId="2" fillId="0" borderId="2" xfId="1" applyNumberFormat="1" applyFont="1" applyFill="1" applyBorder="1" applyAlignment="1">
      <alignment horizontal="center" vertical="center"/>
    </xf>
    <xf numFmtId="2" fontId="2" fillId="0" borderId="7" xfId="1" applyNumberFormat="1" applyFont="1" applyFill="1" applyBorder="1" applyAlignment="1">
      <alignment horizontal="center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</cellXfs>
  <cellStyles count="5">
    <cellStyle name="Comma" xfId="3"/>
    <cellStyle name="Normal" xfId="0" builtinId="0"/>
    <cellStyle name="Normal 2" xfId="1"/>
    <cellStyle name="Normal_Marginal Leste 1" xfId="2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2" name="Rectangle 54">
          <a:extLst>
            <a:ext uri="{FF2B5EF4-FFF2-40B4-BE49-F238E27FC236}">
              <a16:creationId xmlns="" xmlns:a16="http://schemas.microsoft.com/office/drawing/2014/main" id="{67BEC056-646D-49D5-8BA9-309EF22843D0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3" name="Rectangle 55">
          <a:extLst>
            <a:ext uri="{FF2B5EF4-FFF2-40B4-BE49-F238E27FC236}">
              <a16:creationId xmlns="" xmlns:a16="http://schemas.microsoft.com/office/drawing/2014/main" id="{D27411D1-6981-4893-86DF-4B77FBA32009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4" name="Rectangle 56">
          <a:extLst>
            <a:ext uri="{FF2B5EF4-FFF2-40B4-BE49-F238E27FC236}">
              <a16:creationId xmlns="" xmlns:a16="http://schemas.microsoft.com/office/drawing/2014/main" id="{C15E85AA-7ED1-4A8A-974B-97572A84459D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5" name="Rectangle 57">
          <a:extLst>
            <a:ext uri="{FF2B5EF4-FFF2-40B4-BE49-F238E27FC236}">
              <a16:creationId xmlns="" xmlns:a16="http://schemas.microsoft.com/office/drawing/2014/main" id="{C16AD81E-7A73-4FC9-8DF5-52064E93CCA1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6" name="Rectangle 59">
          <a:extLst>
            <a:ext uri="{FF2B5EF4-FFF2-40B4-BE49-F238E27FC236}">
              <a16:creationId xmlns="" xmlns:a16="http://schemas.microsoft.com/office/drawing/2014/main" id="{5447288E-4E86-45A3-9B84-4FBC5B8E9EBC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7" name="Rectangle 61">
          <a:extLst>
            <a:ext uri="{FF2B5EF4-FFF2-40B4-BE49-F238E27FC236}">
              <a16:creationId xmlns="" xmlns:a16="http://schemas.microsoft.com/office/drawing/2014/main" id="{AEC0867B-E5BE-4C47-B555-9D23A173B79C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8" name="Rectangle 62">
          <a:extLst>
            <a:ext uri="{FF2B5EF4-FFF2-40B4-BE49-F238E27FC236}">
              <a16:creationId xmlns="" xmlns:a16="http://schemas.microsoft.com/office/drawing/2014/main" id="{845A438F-5332-4BB5-897E-F0F2D3A78D66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9" name="Rectangle 63">
          <a:extLst>
            <a:ext uri="{FF2B5EF4-FFF2-40B4-BE49-F238E27FC236}">
              <a16:creationId xmlns="" xmlns:a16="http://schemas.microsoft.com/office/drawing/2014/main" id="{33D1BDF9-8205-47C9-A4C4-5ADFB1AA3869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0" name="Rectangle 66">
          <a:extLst>
            <a:ext uri="{FF2B5EF4-FFF2-40B4-BE49-F238E27FC236}">
              <a16:creationId xmlns="" xmlns:a16="http://schemas.microsoft.com/office/drawing/2014/main" id="{2949F5FB-18F1-44A5-A040-AFE1609881F3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1" name="Rectangle 76">
          <a:extLst>
            <a:ext uri="{FF2B5EF4-FFF2-40B4-BE49-F238E27FC236}">
              <a16:creationId xmlns="" xmlns:a16="http://schemas.microsoft.com/office/drawing/2014/main" id="{EF9124F6-C8D4-4609-ABE0-0DF4B9D7B5B4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2" name="Rectangle 86">
          <a:extLst>
            <a:ext uri="{FF2B5EF4-FFF2-40B4-BE49-F238E27FC236}">
              <a16:creationId xmlns="" xmlns:a16="http://schemas.microsoft.com/office/drawing/2014/main" id="{29224428-F7E3-405A-AA01-E00C70B6816C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3" name="Rectangle 87">
          <a:extLst>
            <a:ext uri="{FF2B5EF4-FFF2-40B4-BE49-F238E27FC236}">
              <a16:creationId xmlns="" xmlns:a16="http://schemas.microsoft.com/office/drawing/2014/main" id="{2A2DFE77-04EA-4814-93B9-419087513280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4" name="Rectangle 88">
          <a:extLst>
            <a:ext uri="{FF2B5EF4-FFF2-40B4-BE49-F238E27FC236}">
              <a16:creationId xmlns="" xmlns:a16="http://schemas.microsoft.com/office/drawing/2014/main" id="{20C50F24-A061-4028-A6E0-C9720574E10C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5" name="Rectangle 89">
          <a:extLst>
            <a:ext uri="{FF2B5EF4-FFF2-40B4-BE49-F238E27FC236}">
              <a16:creationId xmlns="" xmlns:a16="http://schemas.microsoft.com/office/drawing/2014/main" id="{C332AECF-8E0A-403F-8A4A-B5801C4A18FD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6" name="Rectangle 90">
          <a:extLst>
            <a:ext uri="{FF2B5EF4-FFF2-40B4-BE49-F238E27FC236}">
              <a16:creationId xmlns="" xmlns:a16="http://schemas.microsoft.com/office/drawing/2014/main" id="{B2903AD1-70FA-4EA3-8F8F-4485F6D06EFA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7" name="Rectangle 92">
          <a:extLst>
            <a:ext uri="{FF2B5EF4-FFF2-40B4-BE49-F238E27FC236}">
              <a16:creationId xmlns="" xmlns:a16="http://schemas.microsoft.com/office/drawing/2014/main" id="{8B1B6927-4EB4-48A9-80C3-80663DB65E6F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0</xdr:col>
      <xdr:colOff>0</xdr:colOff>
      <xdr:row>1</xdr:row>
      <xdr:rowOff>0</xdr:rowOff>
    </xdr:from>
    <xdr:ext cx="117533" cy="162224"/>
    <xdr:sp macro="" textlink="">
      <xdr:nvSpPr>
        <xdr:cNvPr id="18" name="Rectangle 93">
          <a:extLst>
            <a:ext uri="{FF2B5EF4-FFF2-40B4-BE49-F238E27FC236}">
              <a16:creationId xmlns="" xmlns:a16="http://schemas.microsoft.com/office/drawing/2014/main" id="{0D5AEE07-09AE-45D9-8D29-3BE0D99E480D}"/>
            </a:ext>
          </a:extLst>
        </xdr:cNvPr>
        <xdr:cNvSpPr>
          <a:spLocks noChangeArrowheads="1"/>
        </xdr:cNvSpPr>
      </xdr:nvSpPr>
      <xdr:spPr bwMode="auto">
        <a:xfrm>
          <a:off x="0" y="1619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39178" cy="162224"/>
    <xdr:sp macro="" textlink="">
      <xdr:nvSpPr>
        <xdr:cNvPr id="19" name="Rectangle 54">
          <a:extLst>
            <a:ext uri="{FF2B5EF4-FFF2-40B4-BE49-F238E27FC236}">
              <a16:creationId xmlns="" xmlns:a16="http://schemas.microsoft.com/office/drawing/2014/main" id="{D4AE1B9B-829C-4C4D-961F-CED566414A2F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20" name="Rectangle 55">
          <a:extLst>
            <a:ext uri="{FF2B5EF4-FFF2-40B4-BE49-F238E27FC236}">
              <a16:creationId xmlns="" xmlns:a16="http://schemas.microsoft.com/office/drawing/2014/main" id="{2BA21DC6-3569-4DDE-BAFC-E18C0AE6B578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39178" cy="162224"/>
    <xdr:sp macro="" textlink="">
      <xdr:nvSpPr>
        <xdr:cNvPr id="21" name="Rectangle 56">
          <a:extLst>
            <a:ext uri="{FF2B5EF4-FFF2-40B4-BE49-F238E27FC236}">
              <a16:creationId xmlns="" xmlns:a16="http://schemas.microsoft.com/office/drawing/2014/main" id="{DE3E5F33-0D88-407B-8FC9-7CE570FDB042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22" name="Rectangle 57">
          <a:extLst>
            <a:ext uri="{FF2B5EF4-FFF2-40B4-BE49-F238E27FC236}">
              <a16:creationId xmlns="" xmlns:a16="http://schemas.microsoft.com/office/drawing/2014/main" id="{CE5D2BB0-F41A-4D61-B0A6-ED54BD41A276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39178" cy="162224"/>
    <xdr:sp macro="" textlink="">
      <xdr:nvSpPr>
        <xdr:cNvPr id="23" name="Rectangle 59">
          <a:extLst>
            <a:ext uri="{FF2B5EF4-FFF2-40B4-BE49-F238E27FC236}">
              <a16:creationId xmlns="" xmlns:a16="http://schemas.microsoft.com/office/drawing/2014/main" id="{6AE4B82C-312C-4FA5-A2A8-52EA7DA12436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39178" cy="162224"/>
    <xdr:sp macro="" textlink="">
      <xdr:nvSpPr>
        <xdr:cNvPr id="24" name="Rectangle 61">
          <a:extLst>
            <a:ext uri="{FF2B5EF4-FFF2-40B4-BE49-F238E27FC236}">
              <a16:creationId xmlns="" xmlns:a16="http://schemas.microsoft.com/office/drawing/2014/main" id="{8BDA936A-46A1-4FB1-BD9C-C0CABD5216DA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25" name="Rectangle 62">
          <a:extLst>
            <a:ext uri="{FF2B5EF4-FFF2-40B4-BE49-F238E27FC236}">
              <a16:creationId xmlns="" xmlns:a16="http://schemas.microsoft.com/office/drawing/2014/main" id="{EA2E4B18-E905-4ABA-A3E0-CF2E70964E87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26" name="Rectangle 63">
          <a:extLst>
            <a:ext uri="{FF2B5EF4-FFF2-40B4-BE49-F238E27FC236}">
              <a16:creationId xmlns="" xmlns:a16="http://schemas.microsoft.com/office/drawing/2014/main" id="{EEAC0114-0BA9-40DB-88F7-A5A238F762E7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27" name="Rectangle 66">
          <a:extLst>
            <a:ext uri="{FF2B5EF4-FFF2-40B4-BE49-F238E27FC236}">
              <a16:creationId xmlns="" xmlns:a16="http://schemas.microsoft.com/office/drawing/2014/main" id="{3C6B0769-70F2-4BEC-A73E-C8FB22E27566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28" name="Rectangle 76">
          <a:extLst>
            <a:ext uri="{FF2B5EF4-FFF2-40B4-BE49-F238E27FC236}">
              <a16:creationId xmlns="" xmlns:a16="http://schemas.microsoft.com/office/drawing/2014/main" id="{347A6BFF-68C3-4DCF-BF09-2BD59BD16136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29" name="Rectangle 86">
          <a:extLst>
            <a:ext uri="{FF2B5EF4-FFF2-40B4-BE49-F238E27FC236}">
              <a16:creationId xmlns="" xmlns:a16="http://schemas.microsoft.com/office/drawing/2014/main" id="{9DF09FA7-253F-41A3-805C-CF161DC4ADA9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30" name="Rectangle 87">
          <a:extLst>
            <a:ext uri="{FF2B5EF4-FFF2-40B4-BE49-F238E27FC236}">
              <a16:creationId xmlns="" xmlns:a16="http://schemas.microsoft.com/office/drawing/2014/main" id="{E9E9B883-4CE6-48F9-A5D3-1449E7B4A284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31" name="Rectangle 88">
          <a:extLst>
            <a:ext uri="{FF2B5EF4-FFF2-40B4-BE49-F238E27FC236}">
              <a16:creationId xmlns="" xmlns:a16="http://schemas.microsoft.com/office/drawing/2014/main" id="{6DED0507-C745-4D50-93BC-BAB75E674783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32" name="Rectangle 89">
          <a:extLst>
            <a:ext uri="{FF2B5EF4-FFF2-40B4-BE49-F238E27FC236}">
              <a16:creationId xmlns="" xmlns:a16="http://schemas.microsoft.com/office/drawing/2014/main" id="{4FB4F014-D307-4EFE-944F-E205463E07DF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33" name="Rectangle 90">
          <a:extLst>
            <a:ext uri="{FF2B5EF4-FFF2-40B4-BE49-F238E27FC236}">
              <a16:creationId xmlns="" xmlns:a16="http://schemas.microsoft.com/office/drawing/2014/main" id="{99B0ED59-B441-4DB6-B6F0-A68B5384E9BF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93</xdr:row>
      <xdr:rowOff>0</xdr:rowOff>
    </xdr:from>
    <xdr:ext cx="117533" cy="162224"/>
    <xdr:sp macro="" textlink="">
      <xdr:nvSpPr>
        <xdr:cNvPr id="34" name="Rectangle 92">
          <a:extLst>
            <a:ext uri="{FF2B5EF4-FFF2-40B4-BE49-F238E27FC236}">
              <a16:creationId xmlns="" xmlns:a16="http://schemas.microsoft.com/office/drawing/2014/main" id="{432E7C2E-9354-4BE2-9172-2770B192E4DB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\Levantamento%20de%20Quantidades\Crit&#233;rios%20de%20Levantamentos\Planilhas\Levant_Lui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\Levantamento%20de%20Quantidades\Crit&#233;rios%20de%20Levantamentos\Planilhas\Levto_Debora_rev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61d61y1\Redefisica\D\backup%20d\BOLETIM\Boletim%20jan05\Modelo%20de%20Or&#231;amento%20boletim%20jan04%20NAO%20MEX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co"/>
      <sheetName val="XXXX"/>
      <sheetName val="Estaca"/>
      <sheetName val="VB"/>
      <sheetName val="Sapata isolada"/>
      <sheetName val="Estrutura"/>
      <sheetName val="Armadura"/>
      <sheetName val="Alvenaria"/>
      <sheetName val="Revestimento"/>
      <sheetName val="Revestfachada"/>
      <sheetName val="Apsanit"/>
      <sheetName val="RESUMO"/>
    </sheetNames>
    <sheetDataSet>
      <sheetData sheetId="0">
        <row r="10">
          <cell r="G10" t="str">
            <v>30 t</v>
          </cell>
          <cell r="H10">
            <v>0</v>
          </cell>
        </row>
        <row r="11">
          <cell r="G11" t="str">
            <v>30 t</v>
          </cell>
          <cell r="H11">
            <v>0</v>
          </cell>
        </row>
        <row r="12">
          <cell r="G12" t="str">
            <v>30 t</v>
          </cell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ata"/>
      <sheetName val="Geral"/>
      <sheetName val="Tubulão"/>
      <sheetName val="Estaca"/>
      <sheetName val="VB"/>
      <sheetName val="Esquadrias"/>
      <sheetName val="Alvenaria-mo"/>
      <sheetName val="Rev_Parede-mo"/>
      <sheetName val="Piso"/>
      <sheetName val="Teto"/>
      <sheetName val="Imperm."/>
      <sheetName val="Fachada"/>
      <sheetName val="Apsanit e Acessó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2:AD93"/>
  <sheetViews>
    <sheetView tabSelected="1" zoomScale="85" zoomScaleNormal="85" workbookViewId="0">
      <selection activeCell="A4" sqref="A4:C7"/>
    </sheetView>
  </sheetViews>
  <sheetFormatPr defaultColWidth="10.7109375" defaultRowHeight="12.75" x14ac:dyDescent="0.2"/>
  <cols>
    <col min="1" max="1" width="9.140625" style="44" customWidth="1"/>
    <col min="2" max="2" width="1.7109375" style="44" bestFit="1" customWidth="1"/>
    <col min="3" max="3" width="10.5703125" style="44" customWidth="1"/>
    <col min="4" max="4" width="14.28515625" style="44" bestFit="1" customWidth="1"/>
    <col min="5" max="7" width="10.7109375" style="44" customWidth="1"/>
    <col min="8" max="12" width="10.7109375" style="45" customWidth="1"/>
    <col min="13" max="13" width="10.7109375" style="44"/>
    <col min="14" max="14" width="10" style="44" bestFit="1" customWidth="1"/>
    <col min="15" max="23" width="10.7109375" style="44"/>
    <col min="24" max="24" width="0" style="44" hidden="1" customWidth="1"/>
    <col min="25" max="16384" width="10.7109375" style="44"/>
  </cols>
  <sheetData>
    <row r="2" spans="1:28" s="1" customFormat="1" ht="11.25" x14ac:dyDescent="0.2">
      <c r="C2" s="2"/>
      <c r="D2" s="3" t="s">
        <v>22</v>
      </c>
      <c r="E2" s="3"/>
      <c r="F2" s="3"/>
      <c r="G2" s="2"/>
      <c r="H2" s="2"/>
      <c r="I2" s="2"/>
      <c r="J2" s="2"/>
      <c r="K2" s="2"/>
      <c r="L2" s="3"/>
      <c r="M2" s="2"/>
      <c r="N2" s="4"/>
      <c r="O2" s="5"/>
      <c r="P2" s="5"/>
      <c r="Q2" s="6"/>
      <c r="R2" s="7"/>
      <c r="S2" s="5"/>
      <c r="T2" s="5"/>
      <c r="U2" s="5"/>
      <c r="V2" s="5"/>
      <c r="W2" s="5"/>
      <c r="X2" s="5"/>
    </row>
    <row r="3" spans="1:28" s="1" customFormat="1" ht="13.5" thickBo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AB3" s="9"/>
    </row>
    <row r="4" spans="1:28" s="10" customFormat="1" ht="9" x14ac:dyDescent="0.15">
      <c r="A4" s="62" t="s">
        <v>0</v>
      </c>
      <c r="B4" s="63"/>
      <c r="C4" s="63"/>
      <c r="D4" s="68" t="s">
        <v>1</v>
      </c>
      <c r="E4" s="71" t="s">
        <v>2</v>
      </c>
      <c r="F4" s="72"/>
      <c r="G4" s="72"/>
      <c r="H4" s="72"/>
      <c r="I4" s="72"/>
      <c r="J4" s="72"/>
      <c r="K4" s="72"/>
      <c r="L4" s="73"/>
      <c r="M4" s="74" t="s">
        <v>3</v>
      </c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51" t="s">
        <v>4</v>
      </c>
      <c r="Z4" s="10" t="s">
        <v>5</v>
      </c>
      <c r="AA4" s="10" t="s">
        <v>6</v>
      </c>
      <c r="AB4" s="9"/>
    </row>
    <row r="5" spans="1:28" s="10" customFormat="1" ht="9" x14ac:dyDescent="0.15">
      <c r="A5" s="64"/>
      <c r="B5" s="65"/>
      <c r="C5" s="65"/>
      <c r="D5" s="69"/>
      <c r="E5" s="54" t="s">
        <v>7</v>
      </c>
      <c r="F5" s="56" t="s">
        <v>8</v>
      </c>
      <c r="G5" s="56"/>
      <c r="H5" s="56"/>
      <c r="I5" s="56"/>
      <c r="J5" s="57" t="s">
        <v>9</v>
      </c>
      <c r="K5" s="56" t="s">
        <v>10</v>
      </c>
      <c r="L5" s="60" t="s">
        <v>11</v>
      </c>
      <c r="M5" s="78" t="s">
        <v>7</v>
      </c>
      <c r="N5" s="80" t="s">
        <v>8</v>
      </c>
      <c r="O5" s="80"/>
      <c r="P5" s="80"/>
      <c r="Q5" s="80"/>
      <c r="R5" s="57" t="s">
        <v>9</v>
      </c>
      <c r="S5" s="56" t="s">
        <v>10</v>
      </c>
      <c r="T5" s="56" t="s">
        <v>11</v>
      </c>
      <c r="U5" s="57" t="s">
        <v>12</v>
      </c>
      <c r="V5" s="57" t="s">
        <v>13</v>
      </c>
      <c r="W5" s="57" t="s">
        <v>14</v>
      </c>
      <c r="X5" s="57" t="s">
        <v>15</v>
      </c>
      <c r="Y5" s="52"/>
      <c r="AB5" s="9"/>
    </row>
    <row r="6" spans="1:28" s="10" customFormat="1" ht="9" x14ac:dyDescent="0.15">
      <c r="A6" s="64"/>
      <c r="B6" s="65"/>
      <c r="C6" s="65"/>
      <c r="D6" s="69"/>
      <c r="E6" s="54"/>
      <c r="F6" s="76" t="s">
        <v>16</v>
      </c>
      <c r="G6" s="57" t="s">
        <v>17</v>
      </c>
      <c r="H6" s="57" t="s">
        <v>18</v>
      </c>
      <c r="I6" s="57" t="s">
        <v>19</v>
      </c>
      <c r="J6" s="57"/>
      <c r="K6" s="56"/>
      <c r="L6" s="60"/>
      <c r="M6" s="78"/>
      <c r="N6" s="57" t="s">
        <v>16</v>
      </c>
      <c r="O6" s="57" t="s">
        <v>17</v>
      </c>
      <c r="P6" s="57" t="s">
        <v>18</v>
      </c>
      <c r="Q6" s="57" t="s">
        <v>19</v>
      </c>
      <c r="R6" s="57"/>
      <c r="S6" s="56"/>
      <c r="T6" s="56"/>
      <c r="U6" s="57"/>
      <c r="V6" s="57"/>
      <c r="W6" s="57"/>
      <c r="X6" s="57"/>
      <c r="Y6" s="52"/>
      <c r="AB6" s="9"/>
    </row>
    <row r="7" spans="1:28" s="10" customFormat="1" ht="9.75" thickBot="1" x14ac:dyDescent="0.2">
      <c r="A7" s="66"/>
      <c r="B7" s="67"/>
      <c r="C7" s="67"/>
      <c r="D7" s="70"/>
      <c r="E7" s="55"/>
      <c r="F7" s="77"/>
      <c r="G7" s="58"/>
      <c r="H7" s="58"/>
      <c r="I7" s="58"/>
      <c r="J7" s="58"/>
      <c r="K7" s="59"/>
      <c r="L7" s="61"/>
      <c r="M7" s="79"/>
      <c r="N7" s="58"/>
      <c r="O7" s="58"/>
      <c r="P7" s="58"/>
      <c r="Q7" s="58"/>
      <c r="R7" s="58"/>
      <c r="S7" s="59"/>
      <c r="T7" s="59"/>
      <c r="U7" s="58"/>
      <c r="V7" s="58"/>
      <c r="W7" s="58"/>
      <c r="X7" s="58"/>
      <c r="Y7" s="53"/>
      <c r="AB7" s="9"/>
    </row>
    <row r="8" spans="1:28" s="1" customFormat="1" ht="11.25" x14ac:dyDescent="0.2">
      <c r="A8" s="11"/>
      <c r="B8" s="12"/>
      <c r="C8" s="13"/>
      <c r="D8" s="14"/>
      <c r="E8" s="14"/>
      <c r="F8" s="15"/>
      <c r="G8" s="16"/>
      <c r="H8" s="16"/>
      <c r="I8" s="16"/>
      <c r="J8" s="16"/>
      <c r="K8" s="16"/>
      <c r="L8" s="15"/>
      <c r="M8" s="17"/>
      <c r="N8" s="17"/>
      <c r="O8" s="18"/>
      <c r="P8" s="18"/>
      <c r="Q8" s="18"/>
      <c r="R8" s="18"/>
      <c r="S8" s="18"/>
      <c r="T8" s="17"/>
      <c r="U8" s="18"/>
      <c r="V8" s="17"/>
      <c r="W8" s="18"/>
      <c r="X8" s="18"/>
      <c r="Y8" s="19"/>
      <c r="AA8" s="1">
        <v>1.25</v>
      </c>
      <c r="AB8" s="9"/>
    </row>
    <row r="9" spans="1:28" s="1" customFormat="1" ht="9" customHeight="1" x14ac:dyDescent="0.15">
      <c r="A9" s="20">
        <f t="shared" ref="A9:A11" si="0">INT(Z9/20)</f>
        <v>0</v>
      </c>
      <c r="B9" s="21" t="s">
        <v>20</v>
      </c>
      <c r="C9" s="22">
        <f t="shared" ref="C9:C11" si="1">(Z9)-(A9*20)</f>
        <v>0</v>
      </c>
      <c r="D9" s="23">
        <v>0</v>
      </c>
      <c r="E9" s="23">
        <v>0</v>
      </c>
      <c r="F9" s="23">
        <v>1.2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0.95</v>
      </c>
      <c r="M9" s="25">
        <f>(E8+0)*$D9</f>
        <v>0</v>
      </c>
      <c r="N9" s="25">
        <f>(F8+0)*$D9</f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3">
        <f t="shared" ref="W9:W21" si="2">MIN(N9+O9+P9,U9+V9)</f>
        <v>0</v>
      </c>
      <c r="X9" s="25">
        <f t="shared" ref="X9:X21" si="3">(U9+V9)-(N9+O9+P9)</f>
        <v>0</v>
      </c>
      <c r="Y9" s="26">
        <v>0</v>
      </c>
      <c r="Z9" s="46">
        <v>0</v>
      </c>
      <c r="AB9" s="9"/>
    </row>
    <row r="10" spans="1:28" s="1" customFormat="1" ht="9" customHeight="1" x14ac:dyDescent="0.15">
      <c r="A10" s="20">
        <f t="shared" si="0"/>
        <v>1</v>
      </c>
      <c r="B10" s="21" t="s">
        <v>20</v>
      </c>
      <c r="C10" s="22">
        <f t="shared" si="1"/>
        <v>0</v>
      </c>
      <c r="D10" s="23">
        <f t="shared" ref="D10:D21" si="4">(Z10-Z9)/2</f>
        <v>10</v>
      </c>
      <c r="E10" s="23">
        <v>0</v>
      </c>
      <c r="F10" s="23">
        <v>0.97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1.29</v>
      </c>
      <c r="M10" s="25">
        <f t="shared" ref="M10:T25" si="5">(E9+E10)*$D10</f>
        <v>0</v>
      </c>
      <c r="N10" s="25">
        <f>(F9+F10)*$D10</f>
        <v>21.7</v>
      </c>
      <c r="O10" s="25">
        <f t="shared" si="5"/>
        <v>0</v>
      </c>
      <c r="P10" s="25">
        <f t="shared" si="5"/>
        <v>0</v>
      </c>
      <c r="Q10" s="25">
        <f t="shared" si="5"/>
        <v>0</v>
      </c>
      <c r="R10" s="25">
        <f t="shared" si="5"/>
        <v>0</v>
      </c>
      <c r="S10" s="25">
        <f t="shared" si="5"/>
        <v>0</v>
      </c>
      <c r="T10" s="25">
        <f t="shared" si="5"/>
        <v>22.400000000000002</v>
      </c>
      <c r="U10" s="25">
        <f t="shared" ref="U10:V21" si="6">S10*$AA$8</f>
        <v>0</v>
      </c>
      <c r="V10" s="25">
        <f t="shared" si="6"/>
        <v>28.000000000000004</v>
      </c>
      <c r="W10" s="23">
        <f t="shared" si="2"/>
        <v>21.7</v>
      </c>
      <c r="X10" s="25">
        <f t="shared" si="3"/>
        <v>6.3000000000000043</v>
      </c>
      <c r="Y10" s="26">
        <f t="shared" ref="Y10:Y21" si="7">((N10+O10+P10)-(U10+V10))+Y9</f>
        <v>-6.3000000000000043</v>
      </c>
      <c r="Z10" s="46">
        <v>20</v>
      </c>
      <c r="AB10" s="9"/>
    </row>
    <row r="11" spans="1:28" s="1" customFormat="1" ht="9" customHeight="1" x14ac:dyDescent="0.15">
      <c r="A11" s="20">
        <f t="shared" si="0"/>
        <v>2</v>
      </c>
      <c r="B11" s="21" t="s">
        <v>20</v>
      </c>
      <c r="C11" s="22">
        <f t="shared" si="1"/>
        <v>0</v>
      </c>
      <c r="D11" s="23">
        <f t="shared" si="4"/>
        <v>10</v>
      </c>
      <c r="E11" s="23">
        <v>0</v>
      </c>
      <c r="F11" s="23">
        <v>1.08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2.08</v>
      </c>
      <c r="M11" s="25">
        <f t="shared" si="5"/>
        <v>0</v>
      </c>
      <c r="N11" s="25">
        <f t="shared" si="5"/>
        <v>20.5</v>
      </c>
      <c r="O11" s="25">
        <f t="shared" si="5"/>
        <v>0</v>
      </c>
      <c r="P11" s="25">
        <f t="shared" si="5"/>
        <v>0</v>
      </c>
      <c r="Q11" s="25">
        <f t="shared" si="5"/>
        <v>0</v>
      </c>
      <c r="R11" s="25">
        <f t="shared" si="5"/>
        <v>0</v>
      </c>
      <c r="S11" s="25">
        <f t="shared" si="5"/>
        <v>0</v>
      </c>
      <c r="T11" s="25">
        <f t="shared" si="5"/>
        <v>33.700000000000003</v>
      </c>
      <c r="U11" s="25">
        <f t="shared" si="6"/>
        <v>0</v>
      </c>
      <c r="V11" s="25">
        <f t="shared" si="6"/>
        <v>42.125</v>
      </c>
      <c r="W11" s="23">
        <f t="shared" si="2"/>
        <v>20.5</v>
      </c>
      <c r="X11" s="25">
        <f t="shared" si="3"/>
        <v>21.625</v>
      </c>
      <c r="Y11" s="26">
        <f t="shared" si="7"/>
        <v>-27.925000000000004</v>
      </c>
      <c r="Z11" s="46">
        <v>40</v>
      </c>
      <c r="AB11" s="9"/>
    </row>
    <row r="12" spans="1:28" s="1" customFormat="1" ht="9" customHeight="1" x14ac:dyDescent="0.15">
      <c r="A12" s="20">
        <f t="shared" ref="A12:A21" si="8">INT(Z12/20)</f>
        <v>3</v>
      </c>
      <c r="B12" s="21" t="s">
        <v>20</v>
      </c>
      <c r="C12" s="22">
        <f t="shared" ref="C12:C21" si="9">(Z12)-(A12*20)</f>
        <v>0</v>
      </c>
      <c r="D12" s="23">
        <f t="shared" si="4"/>
        <v>10</v>
      </c>
      <c r="E12" s="23">
        <v>0</v>
      </c>
      <c r="F12" s="23">
        <v>0.41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2.42</v>
      </c>
      <c r="M12" s="25">
        <f t="shared" si="5"/>
        <v>0</v>
      </c>
      <c r="N12" s="25">
        <f>(F11+F12)*$D12</f>
        <v>14.9</v>
      </c>
      <c r="O12" s="25">
        <f t="shared" si="5"/>
        <v>0</v>
      </c>
      <c r="P12" s="25">
        <f t="shared" si="5"/>
        <v>0</v>
      </c>
      <c r="Q12" s="25">
        <f t="shared" si="5"/>
        <v>0</v>
      </c>
      <c r="R12" s="25">
        <f t="shared" si="5"/>
        <v>0</v>
      </c>
      <c r="S12" s="25">
        <f t="shared" si="5"/>
        <v>0</v>
      </c>
      <c r="T12" s="25">
        <f t="shared" si="5"/>
        <v>45</v>
      </c>
      <c r="U12" s="25">
        <f t="shared" si="6"/>
        <v>0</v>
      </c>
      <c r="V12" s="25">
        <f t="shared" si="6"/>
        <v>56.25</v>
      </c>
      <c r="W12" s="23">
        <f t="shared" si="2"/>
        <v>14.9</v>
      </c>
      <c r="X12" s="25">
        <f t="shared" si="3"/>
        <v>41.35</v>
      </c>
      <c r="Y12" s="26">
        <f t="shared" si="7"/>
        <v>-69.275000000000006</v>
      </c>
      <c r="Z12" s="46">
        <v>60</v>
      </c>
      <c r="AB12" s="9"/>
    </row>
    <row r="13" spans="1:28" s="1" customFormat="1" ht="9" customHeight="1" x14ac:dyDescent="0.15">
      <c r="A13" s="20">
        <f t="shared" si="8"/>
        <v>4</v>
      </c>
      <c r="B13" s="21" t="s">
        <v>20</v>
      </c>
      <c r="C13" s="22">
        <f t="shared" si="9"/>
        <v>0</v>
      </c>
      <c r="D13" s="23">
        <f t="shared" si="4"/>
        <v>10</v>
      </c>
      <c r="E13" s="23">
        <v>0</v>
      </c>
      <c r="F13" s="23">
        <v>0.91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1.05</v>
      </c>
      <c r="M13" s="25">
        <f t="shared" si="5"/>
        <v>0</v>
      </c>
      <c r="N13" s="25">
        <f t="shared" si="5"/>
        <v>13.200000000000001</v>
      </c>
      <c r="O13" s="25">
        <f t="shared" si="5"/>
        <v>0</v>
      </c>
      <c r="P13" s="25">
        <f t="shared" si="5"/>
        <v>0</v>
      </c>
      <c r="Q13" s="25">
        <f t="shared" si="5"/>
        <v>0</v>
      </c>
      <c r="R13" s="25">
        <f t="shared" si="5"/>
        <v>0</v>
      </c>
      <c r="S13" s="25">
        <f t="shared" si="5"/>
        <v>0</v>
      </c>
      <c r="T13" s="25">
        <f t="shared" si="5"/>
        <v>34.699999999999996</v>
      </c>
      <c r="U13" s="25">
        <f t="shared" si="6"/>
        <v>0</v>
      </c>
      <c r="V13" s="25">
        <f t="shared" si="6"/>
        <v>43.374999999999993</v>
      </c>
      <c r="W13" s="23">
        <f t="shared" si="2"/>
        <v>13.200000000000001</v>
      </c>
      <c r="X13" s="25">
        <f t="shared" si="3"/>
        <v>30.17499999999999</v>
      </c>
      <c r="Y13" s="26">
        <f t="shared" si="7"/>
        <v>-99.449999999999989</v>
      </c>
      <c r="Z13" s="46">
        <v>80</v>
      </c>
      <c r="AB13" s="9"/>
    </row>
    <row r="14" spans="1:28" s="1" customFormat="1" ht="9" customHeight="1" x14ac:dyDescent="0.15">
      <c r="A14" s="20">
        <f t="shared" si="8"/>
        <v>5</v>
      </c>
      <c r="B14" s="21" t="s">
        <v>20</v>
      </c>
      <c r="C14" s="22">
        <f t="shared" si="9"/>
        <v>0</v>
      </c>
      <c r="D14" s="23">
        <f t="shared" si="4"/>
        <v>10</v>
      </c>
      <c r="E14" s="23">
        <v>0</v>
      </c>
      <c r="F14" s="23">
        <v>0.96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0.97</v>
      </c>
      <c r="M14" s="25">
        <f t="shared" si="5"/>
        <v>0</v>
      </c>
      <c r="N14" s="25">
        <f t="shared" si="5"/>
        <v>18.700000000000003</v>
      </c>
      <c r="O14" s="25">
        <f t="shared" si="5"/>
        <v>0</v>
      </c>
      <c r="P14" s="25">
        <f t="shared" si="5"/>
        <v>0</v>
      </c>
      <c r="Q14" s="25">
        <f t="shared" si="5"/>
        <v>0</v>
      </c>
      <c r="R14" s="25">
        <f t="shared" si="5"/>
        <v>0</v>
      </c>
      <c r="S14" s="25">
        <f t="shared" si="5"/>
        <v>0</v>
      </c>
      <c r="T14" s="25">
        <f t="shared" si="5"/>
        <v>20.2</v>
      </c>
      <c r="U14" s="25">
        <f t="shared" si="6"/>
        <v>0</v>
      </c>
      <c r="V14" s="25">
        <f t="shared" si="6"/>
        <v>25.25</v>
      </c>
      <c r="W14" s="23">
        <f t="shared" si="2"/>
        <v>18.700000000000003</v>
      </c>
      <c r="X14" s="25">
        <f t="shared" si="3"/>
        <v>6.5499999999999972</v>
      </c>
      <c r="Y14" s="26">
        <f t="shared" si="7"/>
        <v>-105.99999999999999</v>
      </c>
      <c r="Z14" s="46">
        <v>100</v>
      </c>
      <c r="AA14" s="27"/>
      <c r="AB14" s="9"/>
    </row>
    <row r="15" spans="1:28" s="1" customFormat="1" ht="9" customHeight="1" x14ac:dyDescent="0.15">
      <c r="A15" s="20">
        <f t="shared" si="8"/>
        <v>5</v>
      </c>
      <c r="B15" s="21" t="s">
        <v>20</v>
      </c>
      <c r="C15" s="22">
        <f t="shared" si="9"/>
        <v>6.6140000000000043</v>
      </c>
      <c r="D15" s="23">
        <f t="shared" si="4"/>
        <v>3.3070000000000022</v>
      </c>
      <c r="E15" s="23">
        <v>0</v>
      </c>
      <c r="F15" s="23">
        <v>1.17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1.1000000000000001</v>
      </c>
      <c r="M15" s="25">
        <f t="shared" si="5"/>
        <v>0</v>
      </c>
      <c r="N15" s="25">
        <f t="shared" si="5"/>
        <v>7.0439100000000039</v>
      </c>
      <c r="O15" s="25">
        <f t="shared" si="5"/>
        <v>0</v>
      </c>
      <c r="P15" s="25">
        <f t="shared" si="5"/>
        <v>0</v>
      </c>
      <c r="Q15" s="25">
        <f t="shared" si="5"/>
        <v>0</v>
      </c>
      <c r="R15" s="25">
        <f t="shared" si="5"/>
        <v>0</v>
      </c>
      <c r="S15" s="25">
        <f t="shared" si="5"/>
        <v>0</v>
      </c>
      <c r="T15" s="25">
        <f t="shared" si="5"/>
        <v>6.8454900000000052</v>
      </c>
      <c r="U15" s="25">
        <f t="shared" si="6"/>
        <v>0</v>
      </c>
      <c r="V15" s="25">
        <f t="shared" si="6"/>
        <v>8.5568625000000065</v>
      </c>
      <c r="W15" s="23">
        <f t="shared" si="2"/>
        <v>7.0439100000000039</v>
      </c>
      <c r="X15" s="25">
        <f t="shared" si="3"/>
        <v>1.5129525000000026</v>
      </c>
      <c r="Y15" s="26">
        <f t="shared" si="7"/>
        <v>-107.51295249999998</v>
      </c>
      <c r="Z15" s="46">
        <v>106.614</v>
      </c>
      <c r="AA15" s="28"/>
      <c r="AB15" s="9"/>
    </row>
    <row r="16" spans="1:28" s="1" customFormat="1" ht="9" customHeight="1" x14ac:dyDescent="0.15">
      <c r="A16" s="20">
        <f t="shared" si="8"/>
        <v>6</v>
      </c>
      <c r="B16" s="21" t="s">
        <v>20</v>
      </c>
      <c r="C16" s="22">
        <f t="shared" si="9"/>
        <v>0</v>
      </c>
      <c r="D16" s="23">
        <f t="shared" si="4"/>
        <v>6.6929999999999978</v>
      </c>
      <c r="E16" s="23">
        <v>0</v>
      </c>
      <c r="F16" s="23">
        <v>3.33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0.48</v>
      </c>
      <c r="M16" s="25">
        <f t="shared" si="5"/>
        <v>0</v>
      </c>
      <c r="N16" s="25">
        <f t="shared" si="5"/>
        <v>30.11849999999999</v>
      </c>
      <c r="O16" s="25">
        <f t="shared" si="5"/>
        <v>0</v>
      </c>
      <c r="P16" s="25">
        <f t="shared" si="5"/>
        <v>0</v>
      </c>
      <c r="Q16" s="25">
        <f t="shared" si="5"/>
        <v>0</v>
      </c>
      <c r="R16" s="25">
        <f t="shared" si="5"/>
        <v>0</v>
      </c>
      <c r="S16" s="25">
        <f t="shared" si="5"/>
        <v>0</v>
      </c>
      <c r="T16" s="25">
        <f t="shared" si="5"/>
        <v>10.574939999999996</v>
      </c>
      <c r="U16" s="25">
        <f t="shared" si="6"/>
        <v>0</v>
      </c>
      <c r="V16" s="25">
        <f t="shared" si="6"/>
        <v>13.218674999999996</v>
      </c>
      <c r="W16" s="23">
        <f t="shared" si="2"/>
        <v>13.218674999999996</v>
      </c>
      <c r="X16" s="25">
        <f t="shared" si="3"/>
        <v>-16.899824999999993</v>
      </c>
      <c r="Y16" s="26">
        <f t="shared" si="7"/>
        <v>-90.61312749999999</v>
      </c>
      <c r="Z16" s="46">
        <v>120</v>
      </c>
      <c r="AA16" s="27"/>
      <c r="AB16" s="9"/>
    </row>
    <row r="17" spans="1:29" s="1" customFormat="1" ht="9" customHeight="1" x14ac:dyDescent="0.15">
      <c r="A17" s="20">
        <f t="shared" si="8"/>
        <v>6</v>
      </c>
      <c r="B17" s="21" t="s">
        <v>20</v>
      </c>
      <c r="C17" s="22">
        <f t="shared" si="9"/>
        <v>14.758999999999986</v>
      </c>
      <c r="D17" s="23">
        <f t="shared" si="4"/>
        <v>7.3794999999999931</v>
      </c>
      <c r="E17" s="23">
        <v>0</v>
      </c>
      <c r="F17" s="23">
        <v>4.12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0.22</v>
      </c>
      <c r="M17" s="25">
        <f t="shared" si="5"/>
        <v>0</v>
      </c>
      <c r="N17" s="25">
        <f t="shared" si="5"/>
        <v>54.977274999999949</v>
      </c>
      <c r="O17" s="25">
        <f t="shared" si="5"/>
        <v>0</v>
      </c>
      <c r="P17" s="25">
        <f t="shared" si="5"/>
        <v>0</v>
      </c>
      <c r="Q17" s="25">
        <f t="shared" si="5"/>
        <v>0</v>
      </c>
      <c r="R17" s="25">
        <f t="shared" si="5"/>
        <v>0</v>
      </c>
      <c r="S17" s="25">
        <f t="shared" si="5"/>
        <v>0</v>
      </c>
      <c r="T17" s="25">
        <f t="shared" si="5"/>
        <v>5.165649999999995</v>
      </c>
      <c r="U17" s="25">
        <f t="shared" si="6"/>
        <v>0</v>
      </c>
      <c r="V17" s="25">
        <f t="shared" si="6"/>
        <v>6.4570624999999939</v>
      </c>
      <c r="W17" s="23">
        <f t="shared" si="2"/>
        <v>6.4570624999999939</v>
      </c>
      <c r="X17" s="25">
        <f t="shared" si="3"/>
        <v>-48.520212499999957</v>
      </c>
      <c r="Y17" s="26">
        <f t="shared" si="7"/>
        <v>-42.092915000000033</v>
      </c>
      <c r="Z17" s="46">
        <v>134.75899999999999</v>
      </c>
      <c r="AB17" s="9"/>
      <c r="AC17" s="29"/>
    </row>
    <row r="18" spans="1:29" s="1" customFormat="1" ht="9" customHeight="1" x14ac:dyDescent="0.15">
      <c r="A18" s="20">
        <f t="shared" si="8"/>
        <v>7</v>
      </c>
      <c r="B18" s="21" t="s">
        <v>20</v>
      </c>
      <c r="C18" s="22">
        <f t="shared" si="9"/>
        <v>0</v>
      </c>
      <c r="D18" s="23">
        <f t="shared" si="4"/>
        <v>2.6205000000000069</v>
      </c>
      <c r="E18" s="23">
        <v>0</v>
      </c>
      <c r="F18" s="23">
        <v>2.5499999999999998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0.19</v>
      </c>
      <c r="M18" s="25">
        <f t="shared" si="5"/>
        <v>0</v>
      </c>
      <c r="N18" s="25">
        <f t="shared" si="5"/>
        <v>17.478735000000047</v>
      </c>
      <c r="O18" s="25">
        <f t="shared" si="5"/>
        <v>0</v>
      </c>
      <c r="P18" s="25">
        <f t="shared" si="5"/>
        <v>0</v>
      </c>
      <c r="Q18" s="25">
        <f t="shared" si="5"/>
        <v>0</v>
      </c>
      <c r="R18" s="25">
        <f t="shared" si="5"/>
        <v>0</v>
      </c>
      <c r="S18" s="25">
        <f t="shared" si="5"/>
        <v>0</v>
      </c>
      <c r="T18" s="25">
        <f t="shared" si="5"/>
        <v>1.0744050000000029</v>
      </c>
      <c r="U18" s="25">
        <f t="shared" si="6"/>
        <v>0</v>
      </c>
      <c r="V18" s="25">
        <f t="shared" si="6"/>
        <v>1.3430062500000037</v>
      </c>
      <c r="W18" s="23">
        <f t="shared" si="2"/>
        <v>1.3430062500000037</v>
      </c>
      <c r="X18" s="25">
        <f t="shared" si="3"/>
        <v>-16.135728750000041</v>
      </c>
      <c r="Y18" s="26">
        <f t="shared" si="7"/>
        <v>-25.957186249999992</v>
      </c>
      <c r="Z18" s="46">
        <v>140</v>
      </c>
      <c r="AA18" s="27"/>
      <c r="AB18" s="9"/>
    </row>
    <row r="19" spans="1:29" s="1" customFormat="1" ht="9" customHeight="1" x14ac:dyDescent="0.15">
      <c r="A19" s="20">
        <f t="shared" si="8"/>
        <v>8</v>
      </c>
      <c r="B19" s="21" t="s">
        <v>20</v>
      </c>
      <c r="C19" s="22">
        <f t="shared" si="9"/>
        <v>0</v>
      </c>
      <c r="D19" s="23">
        <f t="shared" si="4"/>
        <v>10</v>
      </c>
      <c r="E19" s="23">
        <v>0</v>
      </c>
      <c r="F19" s="23">
        <v>0.1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0.86</v>
      </c>
      <c r="M19" s="25">
        <f t="shared" si="5"/>
        <v>0</v>
      </c>
      <c r="N19" s="25">
        <f t="shared" si="5"/>
        <v>26.5</v>
      </c>
      <c r="O19" s="25">
        <f t="shared" si="5"/>
        <v>0</v>
      </c>
      <c r="P19" s="25">
        <f t="shared" si="5"/>
        <v>0</v>
      </c>
      <c r="Q19" s="25">
        <f t="shared" si="5"/>
        <v>0</v>
      </c>
      <c r="R19" s="25">
        <f t="shared" si="5"/>
        <v>0</v>
      </c>
      <c r="S19" s="25">
        <f t="shared" si="5"/>
        <v>0</v>
      </c>
      <c r="T19" s="25">
        <f t="shared" si="5"/>
        <v>10.5</v>
      </c>
      <c r="U19" s="25">
        <f t="shared" si="6"/>
        <v>0</v>
      </c>
      <c r="V19" s="25">
        <f t="shared" si="6"/>
        <v>13.125</v>
      </c>
      <c r="W19" s="23">
        <f t="shared" si="2"/>
        <v>13.125</v>
      </c>
      <c r="X19" s="25">
        <f t="shared" si="3"/>
        <v>-13.375</v>
      </c>
      <c r="Y19" s="26">
        <f t="shared" si="7"/>
        <v>-12.582186249999992</v>
      </c>
      <c r="Z19" s="46">
        <v>160</v>
      </c>
      <c r="AA19" s="28"/>
      <c r="AB19" s="9"/>
    </row>
    <row r="20" spans="1:29" s="1" customFormat="1" ht="9" customHeight="1" x14ac:dyDescent="0.15">
      <c r="A20" s="20">
        <f t="shared" si="8"/>
        <v>8</v>
      </c>
      <c r="B20" s="21" t="s">
        <v>20</v>
      </c>
      <c r="C20" s="22">
        <f t="shared" si="9"/>
        <v>2.9039999999999964</v>
      </c>
      <c r="D20" s="23">
        <f t="shared" si="4"/>
        <v>1.4519999999999982</v>
      </c>
      <c r="E20" s="23">
        <v>0</v>
      </c>
      <c r="F20" s="23">
        <v>0.04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1.03</v>
      </c>
      <c r="M20" s="25">
        <f t="shared" si="5"/>
        <v>0</v>
      </c>
      <c r="N20" s="25">
        <f t="shared" si="5"/>
        <v>0.20327999999999977</v>
      </c>
      <c r="O20" s="25">
        <f t="shared" si="5"/>
        <v>0</v>
      </c>
      <c r="P20" s="25">
        <f t="shared" si="5"/>
        <v>0</v>
      </c>
      <c r="Q20" s="25">
        <f t="shared" si="5"/>
        <v>0</v>
      </c>
      <c r="R20" s="25">
        <f t="shared" si="5"/>
        <v>0</v>
      </c>
      <c r="S20" s="25">
        <f t="shared" si="5"/>
        <v>0</v>
      </c>
      <c r="T20" s="25">
        <f t="shared" si="5"/>
        <v>2.7442799999999967</v>
      </c>
      <c r="U20" s="25">
        <f t="shared" si="6"/>
        <v>0</v>
      </c>
      <c r="V20" s="25">
        <f t="shared" si="6"/>
        <v>3.4303499999999958</v>
      </c>
      <c r="W20" s="23">
        <f t="shared" si="2"/>
        <v>0.20327999999999977</v>
      </c>
      <c r="X20" s="25">
        <f t="shared" si="3"/>
        <v>3.2270699999999959</v>
      </c>
      <c r="Y20" s="26">
        <f t="shared" si="7"/>
        <v>-15.809256249999988</v>
      </c>
      <c r="Z20" s="46">
        <v>162.904</v>
      </c>
      <c r="AA20" s="27"/>
      <c r="AB20" s="9"/>
    </row>
    <row r="21" spans="1:29" s="1" customFormat="1" ht="9" customHeight="1" x14ac:dyDescent="0.15">
      <c r="A21" s="20">
        <f t="shared" si="8"/>
        <v>9</v>
      </c>
      <c r="B21" s="21" t="s">
        <v>20</v>
      </c>
      <c r="C21" s="22">
        <f t="shared" si="9"/>
        <v>0</v>
      </c>
      <c r="D21" s="23">
        <f t="shared" si="4"/>
        <v>8.5480000000000018</v>
      </c>
      <c r="E21" s="23">
        <v>0</v>
      </c>
      <c r="F21" s="23">
        <v>0.14000000000000001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1.64</v>
      </c>
      <c r="M21" s="25">
        <f t="shared" si="5"/>
        <v>0</v>
      </c>
      <c r="N21" s="25">
        <f t="shared" si="5"/>
        <v>1.5386400000000005</v>
      </c>
      <c r="O21" s="25">
        <f t="shared" si="5"/>
        <v>0</v>
      </c>
      <c r="P21" s="25">
        <f t="shared" si="5"/>
        <v>0</v>
      </c>
      <c r="Q21" s="25">
        <f t="shared" si="5"/>
        <v>0</v>
      </c>
      <c r="R21" s="25">
        <f t="shared" si="5"/>
        <v>0</v>
      </c>
      <c r="S21" s="25">
        <f t="shared" si="5"/>
        <v>0</v>
      </c>
      <c r="T21" s="25">
        <f t="shared" si="5"/>
        <v>22.823160000000005</v>
      </c>
      <c r="U21" s="25">
        <f t="shared" si="6"/>
        <v>0</v>
      </c>
      <c r="V21" s="25">
        <f t="shared" si="6"/>
        <v>28.528950000000005</v>
      </c>
      <c r="W21" s="23">
        <f t="shared" si="2"/>
        <v>1.5386400000000005</v>
      </c>
      <c r="X21" s="25">
        <f t="shared" si="3"/>
        <v>26.990310000000004</v>
      </c>
      <c r="Y21" s="26">
        <f t="shared" si="7"/>
        <v>-42.799566249999991</v>
      </c>
      <c r="Z21" s="46">
        <v>180</v>
      </c>
      <c r="AA21" s="28"/>
      <c r="AB21" s="9"/>
    </row>
    <row r="22" spans="1:29" s="1" customFormat="1" ht="9" customHeight="1" x14ac:dyDescent="0.15">
      <c r="A22" s="20">
        <f t="shared" ref="A22:A35" si="10">INT(Z22/20)</f>
        <v>10</v>
      </c>
      <c r="B22" s="21" t="s">
        <v>20</v>
      </c>
      <c r="C22" s="22">
        <f t="shared" ref="C22:C35" si="11">(Z22)-(A22*20)</f>
        <v>0</v>
      </c>
      <c r="D22" s="23">
        <f t="shared" ref="D22:D35" si="12">(Z22-Z21)/2</f>
        <v>10</v>
      </c>
      <c r="E22" s="23">
        <v>0</v>
      </c>
      <c r="F22" s="23">
        <v>0.28999999999999998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1.49</v>
      </c>
      <c r="M22" s="25">
        <f t="shared" ref="M22:M35" si="13">(E21+E22)*$D22</f>
        <v>0</v>
      </c>
      <c r="N22" s="25">
        <f t="shared" ref="N22:N35" si="14">(F21+F22)*$D22</f>
        <v>4.3</v>
      </c>
      <c r="O22" s="25">
        <f t="shared" ref="O22:O35" si="15">(G21+G22)*$D22</f>
        <v>0</v>
      </c>
      <c r="P22" s="25">
        <f t="shared" ref="P22:P35" si="16">(H21+H22)*$D22</f>
        <v>0</v>
      </c>
      <c r="Q22" s="25">
        <f t="shared" ref="Q22:Q35" si="17">(I21+I22)*$D22</f>
        <v>0</v>
      </c>
      <c r="R22" s="25">
        <f t="shared" ref="R22:R35" si="18">(J21+J22)*$D22</f>
        <v>0</v>
      </c>
      <c r="S22" s="25">
        <f t="shared" ref="S22:T89" si="19">(K21+K22)*$D22</f>
        <v>0</v>
      </c>
      <c r="T22" s="25">
        <f t="shared" si="5"/>
        <v>31.299999999999997</v>
      </c>
      <c r="U22" s="25">
        <f t="shared" ref="U22:U35" si="20">S22*$AA$8</f>
        <v>0</v>
      </c>
      <c r="V22" s="25">
        <f t="shared" ref="V22:V35" si="21">T22*$AA$8</f>
        <v>39.125</v>
      </c>
      <c r="W22" s="23">
        <f t="shared" ref="W22:W35" si="22">MIN(N22+O22+P22,U22+V22)</f>
        <v>4.3</v>
      </c>
      <c r="X22" s="25">
        <f t="shared" ref="X22:X35" si="23">(U22+V22)-(N22+O22+P22)</f>
        <v>34.825000000000003</v>
      </c>
      <c r="Y22" s="26">
        <f t="shared" ref="Y22:Y35" si="24">((N22+O22+P22)-(U22+V22))+Y21</f>
        <v>-77.624566249999987</v>
      </c>
      <c r="Z22" s="46">
        <v>200</v>
      </c>
      <c r="AA22" s="28"/>
      <c r="AB22" s="9"/>
    </row>
    <row r="23" spans="1:29" s="1" customFormat="1" ht="9" customHeight="1" x14ac:dyDescent="0.15">
      <c r="A23" s="20">
        <f t="shared" si="10"/>
        <v>10</v>
      </c>
      <c r="B23" s="21" t="s">
        <v>20</v>
      </c>
      <c r="C23" s="22">
        <f t="shared" si="11"/>
        <v>1.882000000000005</v>
      </c>
      <c r="D23" s="23">
        <f t="shared" si="12"/>
        <v>0.9410000000000025</v>
      </c>
      <c r="E23" s="23">
        <v>0</v>
      </c>
      <c r="F23" s="23">
        <v>0.24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1.46</v>
      </c>
      <c r="M23" s="25">
        <f t="shared" si="13"/>
        <v>0</v>
      </c>
      <c r="N23" s="25">
        <f t="shared" si="14"/>
        <v>0.49873000000000134</v>
      </c>
      <c r="O23" s="25">
        <f t="shared" si="15"/>
        <v>0</v>
      </c>
      <c r="P23" s="25">
        <f t="shared" si="16"/>
        <v>0</v>
      </c>
      <c r="Q23" s="25">
        <f t="shared" si="17"/>
        <v>0</v>
      </c>
      <c r="R23" s="25">
        <f t="shared" si="18"/>
        <v>0</v>
      </c>
      <c r="S23" s="25">
        <f t="shared" si="19"/>
        <v>0</v>
      </c>
      <c r="T23" s="25">
        <f t="shared" si="5"/>
        <v>2.7759500000000075</v>
      </c>
      <c r="U23" s="25">
        <f t="shared" si="20"/>
        <v>0</v>
      </c>
      <c r="V23" s="25">
        <f t="shared" si="21"/>
        <v>3.4699375000000092</v>
      </c>
      <c r="W23" s="23">
        <f t="shared" si="22"/>
        <v>0.49873000000000134</v>
      </c>
      <c r="X23" s="25">
        <f t="shared" si="23"/>
        <v>2.9712075000000078</v>
      </c>
      <c r="Y23" s="26">
        <f t="shared" si="24"/>
        <v>-80.595773749999992</v>
      </c>
      <c r="Z23" s="46">
        <v>201.88200000000001</v>
      </c>
      <c r="AA23" s="28"/>
      <c r="AB23" s="9"/>
    </row>
    <row r="24" spans="1:29" s="1" customFormat="1" ht="9" customHeight="1" x14ac:dyDescent="0.15">
      <c r="A24" s="20">
        <f t="shared" si="10"/>
        <v>10</v>
      </c>
      <c r="B24" s="21" t="s">
        <v>20</v>
      </c>
      <c r="C24" s="22">
        <f t="shared" si="11"/>
        <v>17.424000000000007</v>
      </c>
      <c r="D24" s="23">
        <f t="shared" si="12"/>
        <v>7.7710000000000008</v>
      </c>
      <c r="E24" s="23">
        <v>0</v>
      </c>
      <c r="F24" s="23">
        <v>1.54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0.71</v>
      </c>
      <c r="M24" s="25">
        <f t="shared" si="13"/>
        <v>0</v>
      </c>
      <c r="N24" s="25">
        <f t="shared" si="14"/>
        <v>13.832380000000002</v>
      </c>
      <c r="O24" s="25">
        <f t="shared" si="15"/>
        <v>0</v>
      </c>
      <c r="P24" s="25">
        <f t="shared" si="16"/>
        <v>0</v>
      </c>
      <c r="Q24" s="25">
        <f t="shared" si="17"/>
        <v>0</v>
      </c>
      <c r="R24" s="25">
        <f t="shared" si="18"/>
        <v>0</v>
      </c>
      <c r="S24" s="25">
        <f t="shared" si="19"/>
        <v>0</v>
      </c>
      <c r="T24" s="25">
        <f t="shared" si="5"/>
        <v>16.86307</v>
      </c>
      <c r="U24" s="25">
        <f t="shared" si="20"/>
        <v>0</v>
      </c>
      <c r="V24" s="25">
        <f t="shared" si="21"/>
        <v>21.078837499999999</v>
      </c>
      <c r="W24" s="23">
        <f t="shared" si="22"/>
        <v>13.832380000000002</v>
      </c>
      <c r="X24" s="25">
        <f t="shared" si="23"/>
        <v>7.2464574999999964</v>
      </c>
      <c r="Y24" s="26">
        <f t="shared" si="24"/>
        <v>-87.842231249999983</v>
      </c>
      <c r="Z24" s="46">
        <v>217.42400000000001</v>
      </c>
      <c r="AA24" s="28"/>
      <c r="AB24" s="9"/>
    </row>
    <row r="25" spans="1:29" s="1" customFormat="1" ht="9" customHeight="1" x14ac:dyDescent="0.15">
      <c r="A25" s="20">
        <f t="shared" si="10"/>
        <v>11</v>
      </c>
      <c r="B25" s="21" t="s">
        <v>20</v>
      </c>
      <c r="C25" s="22">
        <f t="shared" si="11"/>
        <v>0</v>
      </c>
      <c r="D25" s="23">
        <f t="shared" si="12"/>
        <v>1.2879999999999967</v>
      </c>
      <c r="E25" s="23">
        <v>0</v>
      </c>
      <c r="F25" s="23">
        <v>1.36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0.6</v>
      </c>
      <c r="M25" s="25">
        <f t="shared" si="13"/>
        <v>0</v>
      </c>
      <c r="N25" s="25">
        <f t="shared" si="14"/>
        <v>3.735199999999991</v>
      </c>
      <c r="O25" s="25">
        <f t="shared" si="15"/>
        <v>0</v>
      </c>
      <c r="P25" s="25">
        <f t="shared" si="16"/>
        <v>0</v>
      </c>
      <c r="Q25" s="25">
        <f t="shared" si="17"/>
        <v>0</v>
      </c>
      <c r="R25" s="25">
        <f t="shared" si="18"/>
        <v>0</v>
      </c>
      <c r="S25" s="25">
        <f t="shared" si="19"/>
        <v>0</v>
      </c>
      <c r="T25" s="25">
        <f t="shared" si="5"/>
        <v>1.6872799999999957</v>
      </c>
      <c r="U25" s="25">
        <f t="shared" si="20"/>
        <v>0</v>
      </c>
      <c r="V25" s="25">
        <f t="shared" si="21"/>
        <v>2.1090999999999944</v>
      </c>
      <c r="W25" s="23">
        <f t="shared" si="22"/>
        <v>2.1090999999999944</v>
      </c>
      <c r="X25" s="25">
        <f t="shared" si="23"/>
        <v>-1.6260999999999965</v>
      </c>
      <c r="Y25" s="26">
        <f t="shared" si="24"/>
        <v>-86.216131249999989</v>
      </c>
      <c r="Z25" s="46">
        <v>220</v>
      </c>
      <c r="AA25" s="28"/>
      <c r="AB25" s="9"/>
    </row>
    <row r="26" spans="1:29" s="1" customFormat="1" ht="9" customHeight="1" x14ac:dyDescent="0.15">
      <c r="A26" s="20">
        <f t="shared" si="10"/>
        <v>11</v>
      </c>
      <c r="B26" s="21" t="s">
        <v>20</v>
      </c>
      <c r="C26" s="22">
        <f t="shared" si="11"/>
        <v>12.965000000000003</v>
      </c>
      <c r="D26" s="23">
        <f t="shared" si="12"/>
        <v>6.4825000000000017</v>
      </c>
      <c r="E26" s="23">
        <v>0</v>
      </c>
      <c r="F26" s="23">
        <v>2.46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5">
        <f t="shared" si="13"/>
        <v>0</v>
      </c>
      <c r="N26" s="25">
        <f t="shared" si="14"/>
        <v>24.763150000000007</v>
      </c>
      <c r="O26" s="25">
        <f t="shared" si="15"/>
        <v>0</v>
      </c>
      <c r="P26" s="25">
        <f t="shared" si="16"/>
        <v>0</v>
      </c>
      <c r="Q26" s="25">
        <f t="shared" si="17"/>
        <v>0</v>
      </c>
      <c r="R26" s="25">
        <f t="shared" si="18"/>
        <v>0</v>
      </c>
      <c r="S26" s="25">
        <f t="shared" si="19"/>
        <v>0</v>
      </c>
      <c r="T26" s="25">
        <f t="shared" si="19"/>
        <v>3.8895000000000008</v>
      </c>
      <c r="U26" s="25">
        <f t="shared" si="20"/>
        <v>0</v>
      </c>
      <c r="V26" s="25">
        <f t="shared" si="21"/>
        <v>4.8618750000000013</v>
      </c>
      <c r="W26" s="23">
        <f t="shared" si="22"/>
        <v>4.8618750000000013</v>
      </c>
      <c r="X26" s="25">
        <f t="shared" si="23"/>
        <v>-19.901275000000005</v>
      </c>
      <c r="Y26" s="26">
        <f t="shared" si="24"/>
        <v>-66.314856249999991</v>
      </c>
      <c r="Z26" s="46">
        <v>232.965</v>
      </c>
      <c r="AA26" s="28"/>
      <c r="AB26" s="9"/>
    </row>
    <row r="27" spans="1:29" s="1" customFormat="1" ht="9" customHeight="1" x14ac:dyDescent="0.15">
      <c r="A27" s="20">
        <f t="shared" si="10"/>
        <v>12</v>
      </c>
      <c r="B27" s="21" t="s">
        <v>20</v>
      </c>
      <c r="C27" s="22">
        <f t="shared" si="11"/>
        <v>0</v>
      </c>
      <c r="D27" s="23">
        <f t="shared" si="12"/>
        <v>3.5174999999999983</v>
      </c>
      <c r="E27" s="23">
        <v>0</v>
      </c>
      <c r="F27" s="23">
        <v>5.0199999999999996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5">
        <f t="shared" si="13"/>
        <v>0</v>
      </c>
      <c r="N27" s="25">
        <f t="shared" si="14"/>
        <v>26.310899999999986</v>
      </c>
      <c r="O27" s="25">
        <f t="shared" si="15"/>
        <v>0</v>
      </c>
      <c r="P27" s="25">
        <f t="shared" si="16"/>
        <v>0</v>
      </c>
      <c r="Q27" s="25">
        <f t="shared" si="17"/>
        <v>0</v>
      </c>
      <c r="R27" s="25">
        <f t="shared" si="18"/>
        <v>0</v>
      </c>
      <c r="S27" s="25">
        <f t="shared" si="19"/>
        <v>0</v>
      </c>
      <c r="T27" s="25">
        <f t="shared" si="19"/>
        <v>0</v>
      </c>
      <c r="U27" s="25">
        <f t="shared" si="20"/>
        <v>0</v>
      </c>
      <c r="V27" s="25">
        <f t="shared" si="21"/>
        <v>0</v>
      </c>
      <c r="W27" s="23">
        <f t="shared" si="22"/>
        <v>0</v>
      </c>
      <c r="X27" s="25">
        <f t="shared" si="23"/>
        <v>-26.310899999999986</v>
      </c>
      <c r="Y27" s="26">
        <f t="shared" si="24"/>
        <v>-40.003956250000002</v>
      </c>
      <c r="Z27" s="46">
        <v>240</v>
      </c>
      <c r="AA27" s="28"/>
      <c r="AB27" s="9"/>
    </row>
    <row r="28" spans="1:29" s="1" customFormat="1" ht="9" customHeight="1" x14ac:dyDescent="0.15">
      <c r="A28" s="20">
        <f t="shared" si="10"/>
        <v>13</v>
      </c>
      <c r="B28" s="21" t="s">
        <v>20</v>
      </c>
      <c r="C28" s="22">
        <f t="shared" si="11"/>
        <v>0</v>
      </c>
      <c r="D28" s="23">
        <f t="shared" si="12"/>
        <v>10</v>
      </c>
      <c r="E28" s="23">
        <v>0</v>
      </c>
      <c r="F28" s="23">
        <v>2.3199999999999998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5.25</v>
      </c>
      <c r="M28" s="25">
        <f t="shared" si="13"/>
        <v>0</v>
      </c>
      <c r="N28" s="25">
        <f t="shared" si="14"/>
        <v>73.400000000000006</v>
      </c>
      <c r="O28" s="25">
        <f t="shared" si="15"/>
        <v>0</v>
      </c>
      <c r="P28" s="25">
        <f t="shared" si="16"/>
        <v>0</v>
      </c>
      <c r="Q28" s="25">
        <f t="shared" si="17"/>
        <v>0</v>
      </c>
      <c r="R28" s="25">
        <f t="shared" si="18"/>
        <v>0</v>
      </c>
      <c r="S28" s="25">
        <f t="shared" si="19"/>
        <v>0</v>
      </c>
      <c r="T28" s="25">
        <f t="shared" si="19"/>
        <v>52.5</v>
      </c>
      <c r="U28" s="25">
        <f t="shared" si="20"/>
        <v>0</v>
      </c>
      <c r="V28" s="25">
        <f t="shared" si="21"/>
        <v>65.625</v>
      </c>
      <c r="W28" s="23">
        <f t="shared" si="22"/>
        <v>65.625</v>
      </c>
      <c r="X28" s="25">
        <f t="shared" si="23"/>
        <v>-7.7750000000000057</v>
      </c>
      <c r="Y28" s="26">
        <f t="shared" si="24"/>
        <v>-32.228956249999996</v>
      </c>
      <c r="Z28" s="46">
        <v>260</v>
      </c>
      <c r="AA28" s="28"/>
      <c r="AB28" s="9"/>
    </row>
    <row r="29" spans="1:29" s="1" customFormat="1" ht="9" customHeight="1" x14ac:dyDescent="0.15">
      <c r="A29" s="20">
        <f t="shared" si="10"/>
        <v>13</v>
      </c>
      <c r="B29" s="21" t="s">
        <v>20</v>
      </c>
      <c r="C29" s="22">
        <f t="shared" si="11"/>
        <v>19.603000000000009</v>
      </c>
      <c r="D29" s="23">
        <f t="shared" si="12"/>
        <v>9.8015000000000043</v>
      </c>
      <c r="E29" s="23">
        <v>0</v>
      </c>
      <c r="F29" s="23">
        <v>7.8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0.05</v>
      </c>
      <c r="M29" s="25">
        <f t="shared" si="13"/>
        <v>0</v>
      </c>
      <c r="N29" s="25">
        <f t="shared" si="14"/>
        <v>99.191180000000031</v>
      </c>
      <c r="O29" s="25">
        <f t="shared" si="15"/>
        <v>0</v>
      </c>
      <c r="P29" s="25">
        <f t="shared" si="16"/>
        <v>0</v>
      </c>
      <c r="Q29" s="25">
        <f t="shared" si="17"/>
        <v>0</v>
      </c>
      <c r="R29" s="25">
        <f t="shared" si="18"/>
        <v>0</v>
      </c>
      <c r="S29" s="25">
        <f t="shared" si="19"/>
        <v>0</v>
      </c>
      <c r="T29" s="25">
        <f t="shared" si="19"/>
        <v>51.94795000000002</v>
      </c>
      <c r="U29" s="25">
        <f t="shared" si="20"/>
        <v>0</v>
      </c>
      <c r="V29" s="25">
        <f t="shared" si="21"/>
        <v>64.934937500000018</v>
      </c>
      <c r="W29" s="23">
        <f t="shared" si="22"/>
        <v>64.934937500000018</v>
      </c>
      <c r="X29" s="25">
        <f t="shared" si="23"/>
        <v>-34.256242500000013</v>
      </c>
      <c r="Y29" s="26">
        <f t="shared" si="24"/>
        <v>2.0272862500000173</v>
      </c>
      <c r="Z29" s="46">
        <v>279.60300000000001</v>
      </c>
      <c r="AA29" s="28"/>
      <c r="AB29" s="9"/>
    </row>
    <row r="30" spans="1:29" s="1" customFormat="1" ht="9" customHeight="1" x14ac:dyDescent="0.15">
      <c r="A30" s="20">
        <f t="shared" si="10"/>
        <v>14</v>
      </c>
      <c r="B30" s="21" t="s">
        <v>20</v>
      </c>
      <c r="C30" s="22">
        <f t="shared" si="11"/>
        <v>0</v>
      </c>
      <c r="D30" s="23">
        <f t="shared" si="12"/>
        <v>0.19849999999999568</v>
      </c>
      <c r="E30" s="23">
        <v>0</v>
      </c>
      <c r="F30" s="23">
        <v>8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0.05</v>
      </c>
      <c r="M30" s="25">
        <f t="shared" si="13"/>
        <v>0</v>
      </c>
      <c r="N30" s="25">
        <f t="shared" si="14"/>
        <v>3.1362999999999319</v>
      </c>
      <c r="O30" s="25">
        <f t="shared" si="15"/>
        <v>0</v>
      </c>
      <c r="P30" s="25">
        <f t="shared" si="16"/>
        <v>0</v>
      </c>
      <c r="Q30" s="25">
        <f t="shared" si="17"/>
        <v>0</v>
      </c>
      <c r="R30" s="25">
        <f t="shared" si="18"/>
        <v>0</v>
      </c>
      <c r="S30" s="25">
        <f t="shared" si="19"/>
        <v>0</v>
      </c>
      <c r="T30" s="25">
        <f t="shared" si="19"/>
        <v>1.9849999999999569E-2</v>
      </c>
      <c r="U30" s="25">
        <f t="shared" si="20"/>
        <v>0</v>
      </c>
      <c r="V30" s="25">
        <f t="shared" si="21"/>
        <v>2.481249999999946E-2</v>
      </c>
      <c r="W30" s="23">
        <f t="shared" si="22"/>
        <v>2.481249999999946E-2</v>
      </c>
      <c r="X30" s="25">
        <f t="shared" si="23"/>
        <v>-3.1114874999999325</v>
      </c>
      <c r="Y30" s="26">
        <f t="shared" si="24"/>
        <v>5.1387737499999497</v>
      </c>
      <c r="Z30" s="46">
        <v>280</v>
      </c>
      <c r="AA30" s="28"/>
      <c r="AB30" s="9"/>
    </row>
    <row r="31" spans="1:29" s="1" customFormat="1" ht="9" customHeight="1" x14ac:dyDescent="0.15">
      <c r="A31" s="20">
        <f t="shared" si="10"/>
        <v>15</v>
      </c>
      <c r="B31" s="21" t="s">
        <v>20</v>
      </c>
      <c r="C31" s="22">
        <f t="shared" si="11"/>
        <v>0</v>
      </c>
      <c r="D31" s="23">
        <f t="shared" si="12"/>
        <v>10</v>
      </c>
      <c r="E31" s="23">
        <v>0</v>
      </c>
      <c r="F31" s="23">
        <v>11.82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0.08</v>
      </c>
      <c r="M31" s="25">
        <f t="shared" si="13"/>
        <v>0</v>
      </c>
      <c r="N31" s="25">
        <f t="shared" si="14"/>
        <v>198.2</v>
      </c>
      <c r="O31" s="25">
        <f t="shared" si="15"/>
        <v>0</v>
      </c>
      <c r="P31" s="25">
        <f t="shared" si="16"/>
        <v>0</v>
      </c>
      <c r="Q31" s="25">
        <f t="shared" si="17"/>
        <v>0</v>
      </c>
      <c r="R31" s="25">
        <f t="shared" si="18"/>
        <v>0</v>
      </c>
      <c r="S31" s="25">
        <f t="shared" si="19"/>
        <v>0</v>
      </c>
      <c r="T31" s="25">
        <f t="shared" si="19"/>
        <v>1.3</v>
      </c>
      <c r="U31" s="25">
        <f t="shared" si="20"/>
        <v>0</v>
      </c>
      <c r="V31" s="25">
        <f t="shared" si="21"/>
        <v>1.625</v>
      </c>
      <c r="W31" s="23">
        <f t="shared" si="22"/>
        <v>1.625</v>
      </c>
      <c r="X31" s="25">
        <f t="shared" si="23"/>
        <v>-196.57499999999999</v>
      </c>
      <c r="Y31" s="26">
        <f t="shared" si="24"/>
        <v>201.71377374999994</v>
      </c>
      <c r="Z31" s="46">
        <v>300</v>
      </c>
      <c r="AA31" s="28"/>
      <c r="AB31" s="9"/>
    </row>
    <row r="32" spans="1:29" s="1" customFormat="1" ht="9" customHeight="1" x14ac:dyDescent="0.15">
      <c r="A32" s="20">
        <f t="shared" si="10"/>
        <v>16</v>
      </c>
      <c r="B32" s="21" t="s">
        <v>20</v>
      </c>
      <c r="C32" s="22">
        <f t="shared" si="11"/>
        <v>0</v>
      </c>
      <c r="D32" s="23">
        <f t="shared" si="12"/>
        <v>10</v>
      </c>
      <c r="E32" s="23">
        <v>0</v>
      </c>
      <c r="F32" s="23">
        <v>22.01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0.08</v>
      </c>
      <c r="M32" s="25">
        <f t="shared" si="13"/>
        <v>0</v>
      </c>
      <c r="N32" s="25">
        <f t="shared" si="14"/>
        <v>338.29999999999995</v>
      </c>
      <c r="O32" s="25">
        <f t="shared" si="15"/>
        <v>0</v>
      </c>
      <c r="P32" s="25">
        <f t="shared" si="16"/>
        <v>0</v>
      </c>
      <c r="Q32" s="25">
        <f t="shared" si="17"/>
        <v>0</v>
      </c>
      <c r="R32" s="25">
        <f t="shared" si="18"/>
        <v>0</v>
      </c>
      <c r="S32" s="25">
        <f t="shared" si="19"/>
        <v>0</v>
      </c>
      <c r="T32" s="25">
        <f t="shared" si="19"/>
        <v>1.6</v>
      </c>
      <c r="U32" s="25">
        <f t="shared" si="20"/>
        <v>0</v>
      </c>
      <c r="V32" s="25">
        <f t="shared" si="21"/>
        <v>2</v>
      </c>
      <c r="W32" s="23">
        <f t="shared" si="22"/>
        <v>2</v>
      </c>
      <c r="X32" s="25">
        <f t="shared" si="23"/>
        <v>-336.29999999999995</v>
      </c>
      <c r="Y32" s="26">
        <f t="shared" si="24"/>
        <v>538.01377374999993</v>
      </c>
      <c r="Z32" s="46">
        <v>320</v>
      </c>
      <c r="AA32" s="28"/>
      <c r="AB32" s="9"/>
    </row>
    <row r="33" spans="1:28" s="1" customFormat="1" ht="9" customHeight="1" x14ac:dyDescent="0.15">
      <c r="A33" s="20">
        <f t="shared" si="10"/>
        <v>16</v>
      </c>
      <c r="B33" s="21" t="s">
        <v>20</v>
      </c>
      <c r="C33" s="22">
        <f t="shared" si="11"/>
        <v>8.632000000000005</v>
      </c>
      <c r="D33" s="23">
        <f t="shared" si="12"/>
        <v>4.3160000000000025</v>
      </c>
      <c r="E33" s="23">
        <v>0</v>
      </c>
      <c r="F33" s="23">
        <v>22.45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0.06</v>
      </c>
      <c r="M33" s="25">
        <f t="shared" si="13"/>
        <v>0</v>
      </c>
      <c r="N33" s="25">
        <f t="shared" si="14"/>
        <v>191.88936000000012</v>
      </c>
      <c r="O33" s="25">
        <f t="shared" si="15"/>
        <v>0</v>
      </c>
      <c r="P33" s="25">
        <f t="shared" si="16"/>
        <v>0</v>
      </c>
      <c r="Q33" s="25">
        <f t="shared" si="17"/>
        <v>0</v>
      </c>
      <c r="R33" s="25">
        <f t="shared" si="18"/>
        <v>0</v>
      </c>
      <c r="S33" s="25">
        <f t="shared" si="19"/>
        <v>0</v>
      </c>
      <c r="T33" s="25">
        <f t="shared" si="19"/>
        <v>0.60424000000000044</v>
      </c>
      <c r="U33" s="25">
        <f t="shared" si="20"/>
        <v>0</v>
      </c>
      <c r="V33" s="25">
        <f t="shared" si="21"/>
        <v>0.75530000000000053</v>
      </c>
      <c r="W33" s="23">
        <f t="shared" si="22"/>
        <v>0.75530000000000053</v>
      </c>
      <c r="X33" s="25">
        <f t="shared" si="23"/>
        <v>-191.13406000000012</v>
      </c>
      <c r="Y33" s="26">
        <f t="shared" si="24"/>
        <v>729.14783375000002</v>
      </c>
      <c r="Z33" s="46">
        <v>328.63200000000001</v>
      </c>
      <c r="AA33" s="28"/>
      <c r="AB33" s="9"/>
    </row>
    <row r="34" spans="1:28" s="1" customFormat="1" ht="9" customHeight="1" x14ac:dyDescent="0.15">
      <c r="A34" s="20">
        <f t="shared" si="10"/>
        <v>17</v>
      </c>
      <c r="B34" s="21" t="s">
        <v>20</v>
      </c>
      <c r="C34" s="22">
        <f t="shared" si="11"/>
        <v>0</v>
      </c>
      <c r="D34" s="23">
        <f t="shared" si="12"/>
        <v>5.6839999999999975</v>
      </c>
      <c r="E34" s="23">
        <v>0</v>
      </c>
      <c r="F34" s="23">
        <v>18.68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0.08</v>
      </c>
      <c r="M34" s="25">
        <f t="shared" si="13"/>
        <v>0</v>
      </c>
      <c r="N34" s="25">
        <f t="shared" si="14"/>
        <v>233.78291999999988</v>
      </c>
      <c r="O34" s="25">
        <f t="shared" si="15"/>
        <v>0</v>
      </c>
      <c r="P34" s="25">
        <f t="shared" si="16"/>
        <v>0</v>
      </c>
      <c r="Q34" s="25">
        <f t="shared" si="17"/>
        <v>0</v>
      </c>
      <c r="R34" s="25">
        <f t="shared" si="18"/>
        <v>0</v>
      </c>
      <c r="S34" s="25">
        <f t="shared" si="19"/>
        <v>0</v>
      </c>
      <c r="T34" s="25">
        <f t="shared" si="19"/>
        <v>0.79575999999999969</v>
      </c>
      <c r="U34" s="25">
        <f t="shared" si="20"/>
        <v>0</v>
      </c>
      <c r="V34" s="25">
        <f t="shared" si="21"/>
        <v>0.99469999999999958</v>
      </c>
      <c r="W34" s="23">
        <f t="shared" si="22"/>
        <v>0.99469999999999958</v>
      </c>
      <c r="X34" s="25">
        <f t="shared" si="23"/>
        <v>-232.78821999999988</v>
      </c>
      <c r="Y34" s="26">
        <f t="shared" si="24"/>
        <v>961.93605374999993</v>
      </c>
      <c r="Z34" s="46">
        <v>340</v>
      </c>
      <c r="AA34" s="28"/>
      <c r="AB34" s="9"/>
    </row>
    <row r="35" spans="1:28" s="1" customFormat="1" ht="9" customHeight="1" x14ac:dyDescent="0.15">
      <c r="A35" s="20">
        <f t="shared" si="10"/>
        <v>18</v>
      </c>
      <c r="B35" s="21" t="s">
        <v>20</v>
      </c>
      <c r="C35" s="22">
        <f t="shared" si="11"/>
        <v>0</v>
      </c>
      <c r="D35" s="23">
        <f t="shared" si="12"/>
        <v>10</v>
      </c>
      <c r="E35" s="23">
        <v>0</v>
      </c>
      <c r="F35" s="23">
        <v>17.21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5">
        <f t="shared" si="13"/>
        <v>0</v>
      </c>
      <c r="N35" s="25">
        <f t="shared" si="14"/>
        <v>358.9</v>
      </c>
      <c r="O35" s="25">
        <f t="shared" si="15"/>
        <v>0</v>
      </c>
      <c r="P35" s="25">
        <f t="shared" si="16"/>
        <v>0</v>
      </c>
      <c r="Q35" s="25">
        <f t="shared" si="17"/>
        <v>0</v>
      </c>
      <c r="R35" s="25">
        <f t="shared" si="18"/>
        <v>0</v>
      </c>
      <c r="S35" s="25">
        <f t="shared" si="19"/>
        <v>0</v>
      </c>
      <c r="T35" s="25">
        <f t="shared" si="19"/>
        <v>0.8</v>
      </c>
      <c r="U35" s="25">
        <f t="shared" si="20"/>
        <v>0</v>
      </c>
      <c r="V35" s="25">
        <f t="shared" si="21"/>
        <v>1</v>
      </c>
      <c r="W35" s="23">
        <f t="shared" si="22"/>
        <v>1</v>
      </c>
      <c r="X35" s="25">
        <f t="shared" si="23"/>
        <v>-357.9</v>
      </c>
      <c r="Y35" s="26">
        <f t="shared" si="24"/>
        <v>1319.8360537499998</v>
      </c>
      <c r="Z35" s="46">
        <v>360</v>
      </c>
      <c r="AA35" s="28"/>
      <c r="AB35" s="9"/>
    </row>
    <row r="36" spans="1:28" s="1" customFormat="1" ht="9" customHeight="1" x14ac:dyDescent="0.15">
      <c r="A36" s="20">
        <f t="shared" ref="A36:A89" si="25">INT(Z36/20)</f>
        <v>18</v>
      </c>
      <c r="B36" s="21" t="s">
        <v>20</v>
      </c>
      <c r="C36" s="22">
        <f t="shared" ref="C36:C89" si="26">(Z36)-(A36*20)</f>
        <v>17.661999999999978</v>
      </c>
      <c r="D36" s="23">
        <f t="shared" ref="D36:D89" si="27">(Z36-Z35)/2</f>
        <v>8.8309999999999889</v>
      </c>
      <c r="E36" s="23">
        <v>0</v>
      </c>
      <c r="F36" s="23">
        <v>8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0.09</v>
      </c>
      <c r="M36" s="25">
        <f t="shared" ref="M36:M89" si="28">(E35+E36)*$D36</f>
        <v>0</v>
      </c>
      <c r="N36" s="25">
        <f t="shared" ref="N36:N89" si="29">(F35+F36)*$D36</f>
        <v>222.62950999999973</v>
      </c>
      <c r="O36" s="25">
        <f t="shared" ref="O36:O89" si="30">(G35+G36)*$D36</f>
        <v>0</v>
      </c>
      <c r="P36" s="25">
        <f t="shared" ref="P36:P89" si="31">(H35+H36)*$D36</f>
        <v>0</v>
      </c>
      <c r="Q36" s="25">
        <f t="shared" ref="Q36:Q89" si="32">(I35+I36)*$D36</f>
        <v>0</v>
      </c>
      <c r="R36" s="25">
        <f t="shared" ref="R36:R89" si="33">(J35+J36)*$D36</f>
        <v>0</v>
      </c>
      <c r="S36" s="25">
        <f t="shared" ref="S36:S89" si="34">(K35+K36)*$D36</f>
        <v>0</v>
      </c>
      <c r="T36" s="25">
        <f t="shared" si="19"/>
        <v>0.794789999999999</v>
      </c>
      <c r="U36" s="25">
        <f t="shared" ref="U36:U89" si="35">S36*$AA$8</f>
        <v>0</v>
      </c>
      <c r="V36" s="25">
        <f t="shared" ref="V36:V89" si="36">T36*$AA$8</f>
        <v>0.99348749999999875</v>
      </c>
      <c r="W36" s="23">
        <f t="shared" ref="W36:W89" si="37">MIN(N36+O36+P36,U36+V36)</f>
        <v>0.99348749999999875</v>
      </c>
      <c r="X36" s="25">
        <f t="shared" ref="X36:X89" si="38">(U36+V36)-(N36+O36+P36)</f>
        <v>-221.63602249999974</v>
      </c>
      <c r="Y36" s="26">
        <f t="shared" ref="Y36:Y89" si="39">((N36+O36+P36)-(U36+V36))+Y35</f>
        <v>1541.4720762499996</v>
      </c>
      <c r="Z36" s="46">
        <v>377.66199999999998</v>
      </c>
      <c r="AA36" s="28"/>
      <c r="AB36" s="9"/>
    </row>
    <row r="37" spans="1:28" s="1" customFormat="1" ht="9" customHeight="1" x14ac:dyDescent="0.15">
      <c r="A37" s="20">
        <f t="shared" si="25"/>
        <v>19</v>
      </c>
      <c r="B37" s="21" t="s">
        <v>20</v>
      </c>
      <c r="C37" s="22">
        <f t="shared" si="26"/>
        <v>0</v>
      </c>
      <c r="D37" s="23">
        <f t="shared" si="27"/>
        <v>1.1690000000000111</v>
      </c>
      <c r="E37" s="23">
        <v>0</v>
      </c>
      <c r="F37" s="23">
        <v>6.8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0.12</v>
      </c>
      <c r="M37" s="25">
        <f t="shared" si="28"/>
        <v>0</v>
      </c>
      <c r="N37" s="25">
        <f t="shared" si="29"/>
        <v>17.301200000000165</v>
      </c>
      <c r="O37" s="25">
        <f t="shared" si="30"/>
        <v>0</v>
      </c>
      <c r="P37" s="25">
        <f t="shared" si="31"/>
        <v>0</v>
      </c>
      <c r="Q37" s="25">
        <f t="shared" si="32"/>
        <v>0</v>
      </c>
      <c r="R37" s="25">
        <f t="shared" si="33"/>
        <v>0</v>
      </c>
      <c r="S37" s="25">
        <f t="shared" si="34"/>
        <v>0</v>
      </c>
      <c r="T37" s="25">
        <f t="shared" si="19"/>
        <v>0.24549000000000232</v>
      </c>
      <c r="U37" s="25">
        <f t="shared" si="35"/>
        <v>0</v>
      </c>
      <c r="V37" s="25">
        <f t="shared" si="36"/>
        <v>0.30686250000000292</v>
      </c>
      <c r="W37" s="23">
        <f t="shared" si="37"/>
        <v>0.30686250000000292</v>
      </c>
      <c r="X37" s="25">
        <f t="shared" si="38"/>
        <v>-16.994337500000164</v>
      </c>
      <c r="Y37" s="26">
        <f t="shared" si="39"/>
        <v>1558.4664137499999</v>
      </c>
      <c r="Z37" s="46">
        <v>380</v>
      </c>
      <c r="AA37" s="28"/>
      <c r="AB37" s="9"/>
    </row>
    <row r="38" spans="1:28" s="1" customFormat="1" ht="9" customHeight="1" x14ac:dyDescent="0.15">
      <c r="A38" s="20">
        <f t="shared" si="25"/>
        <v>20</v>
      </c>
      <c r="B38" s="21" t="s">
        <v>20</v>
      </c>
      <c r="C38" s="22">
        <f t="shared" si="26"/>
        <v>0</v>
      </c>
      <c r="D38" s="23">
        <f t="shared" si="27"/>
        <v>10</v>
      </c>
      <c r="E38" s="23">
        <v>0</v>
      </c>
      <c r="F38" s="23">
        <v>2.57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2.39</v>
      </c>
      <c r="M38" s="25">
        <f t="shared" si="28"/>
        <v>0</v>
      </c>
      <c r="N38" s="25">
        <f t="shared" si="29"/>
        <v>93.699999999999989</v>
      </c>
      <c r="O38" s="25">
        <f t="shared" si="30"/>
        <v>0</v>
      </c>
      <c r="P38" s="25">
        <f t="shared" si="31"/>
        <v>0</v>
      </c>
      <c r="Q38" s="25">
        <f t="shared" si="32"/>
        <v>0</v>
      </c>
      <c r="R38" s="25">
        <f t="shared" si="33"/>
        <v>0</v>
      </c>
      <c r="S38" s="25">
        <f t="shared" si="34"/>
        <v>0</v>
      </c>
      <c r="T38" s="25">
        <f t="shared" si="19"/>
        <v>25.1</v>
      </c>
      <c r="U38" s="25">
        <f t="shared" si="35"/>
        <v>0</v>
      </c>
      <c r="V38" s="25">
        <f t="shared" si="36"/>
        <v>31.375</v>
      </c>
      <c r="W38" s="23">
        <f t="shared" si="37"/>
        <v>31.375</v>
      </c>
      <c r="X38" s="25">
        <f t="shared" si="38"/>
        <v>-62.324999999999989</v>
      </c>
      <c r="Y38" s="26">
        <f t="shared" si="39"/>
        <v>1620.7914137499999</v>
      </c>
      <c r="Z38" s="46">
        <v>400</v>
      </c>
      <c r="AA38" s="28"/>
      <c r="AB38" s="9"/>
    </row>
    <row r="39" spans="1:28" s="1" customFormat="1" ht="9" customHeight="1" x14ac:dyDescent="0.15">
      <c r="A39" s="20">
        <f t="shared" si="25"/>
        <v>21</v>
      </c>
      <c r="B39" s="21" t="s">
        <v>20</v>
      </c>
      <c r="C39" s="22">
        <f t="shared" si="26"/>
        <v>0</v>
      </c>
      <c r="D39" s="23">
        <f t="shared" si="27"/>
        <v>10</v>
      </c>
      <c r="E39" s="23">
        <v>0</v>
      </c>
      <c r="F39" s="23">
        <v>2.72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5.86</v>
      </c>
      <c r="M39" s="25">
        <f t="shared" si="28"/>
        <v>0</v>
      </c>
      <c r="N39" s="25">
        <f t="shared" si="29"/>
        <v>52.9</v>
      </c>
      <c r="O39" s="25">
        <f t="shared" si="30"/>
        <v>0</v>
      </c>
      <c r="P39" s="25">
        <f t="shared" si="31"/>
        <v>0</v>
      </c>
      <c r="Q39" s="25">
        <f t="shared" si="32"/>
        <v>0</v>
      </c>
      <c r="R39" s="25">
        <f t="shared" si="33"/>
        <v>0</v>
      </c>
      <c r="S39" s="25">
        <f t="shared" si="34"/>
        <v>0</v>
      </c>
      <c r="T39" s="25">
        <f t="shared" si="19"/>
        <v>82.5</v>
      </c>
      <c r="U39" s="25">
        <f t="shared" si="35"/>
        <v>0</v>
      </c>
      <c r="V39" s="25">
        <f t="shared" si="36"/>
        <v>103.125</v>
      </c>
      <c r="W39" s="23">
        <f t="shared" si="37"/>
        <v>52.9</v>
      </c>
      <c r="X39" s="25">
        <f t="shared" si="38"/>
        <v>50.225000000000001</v>
      </c>
      <c r="Y39" s="26">
        <f t="shared" si="39"/>
        <v>1570.56641375</v>
      </c>
      <c r="Z39" s="46">
        <v>420</v>
      </c>
      <c r="AA39" s="28"/>
      <c r="AB39" s="9"/>
    </row>
    <row r="40" spans="1:28" s="1" customFormat="1" ht="9" customHeight="1" x14ac:dyDescent="0.15">
      <c r="A40" s="20">
        <f t="shared" si="25"/>
        <v>22</v>
      </c>
      <c r="B40" s="21" t="s">
        <v>20</v>
      </c>
      <c r="C40" s="22">
        <f t="shared" si="26"/>
        <v>0</v>
      </c>
      <c r="D40" s="23">
        <f t="shared" si="27"/>
        <v>10</v>
      </c>
      <c r="E40" s="23">
        <v>0</v>
      </c>
      <c r="F40" s="23">
        <v>3.75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7.69</v>
      </c>
      <c r="M40" s="25">
        <f t="shared" si="28"/>
        <v>0</v>
      </c>
      <c r="N40" s="25">
        <f t="shared" si="29"/>
        <v>64.7</v>
      </c>
      <c r="O40" s="25">
        <f t="shared" si="30"/>
        <v>0</v>
      </c>
      <c r="P40" s="25">
        <f t="shared" si="31"/>
        <v>0</v>
      </c>
      <c r="Q40" s="25">
        <f t="shared" si="32"/>
        <v>0</v>
      </c>
      <c r="R40" s="25">
        <f t="shared" si="33"/>
        <v>0</v>
      </c>
      <c r="S40" s="25">
        <f t="shared" si="34"/>
        <v>0</v>
      </c>
      <c r="T40" s="25">
        <f t="shared" si="19"/>
        <v>135.5</v>
      </c>
      <c r="U40" s="25">
        <f t="shared" si="35"/>
        <v>0</v>
      </c>
      <c r="V40" s="25">
        <f t="shared" si="36"/>
        <v>169.375</v>
      </c>
      <c r="W40" s="23">
        <f t="shared" si="37"/>
        <v>64.7</v>
      </c>
      <c r="X40" s="25">
        <f t="shared" si="38"/>
        <v>104.675</v>
      </c>
      <c r="Y40" s="26">
        <f t="shared" si="39"/>
        <v>1465.8914137500001</v>
      </c>
      <c r="Z40" s="46">
        <v>440</v>
      </c>
      <c r="AA40" s="28"/>
      <c r="AB40" s="9"/>
    </row>
    <row r="41" spans="1:28" s="1" customFormat="1" ht="9" customHeight="1" x14ac:dyDescent="0.15">
      <c r="A41" s="20">
        <f t="shared" si="25"/>
        <v>23</v>
      </c>
      <c r="B41" s="21" t="s">
        <v>20</v>
      </c>
      <c r="C41" s="22">
        <f t="shared" si="26"/>
        <v>0</v>
      </c>
      <c r="D41" s="23">
        <f t="shared" si="27"/>
        <v>10</v>
      </c>
      <c r="E41" s="23">
        <v>0</v>
      </c>
      <c r="F41" s="23">
        <v>3.23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13.38</v>
      </c>
      <c r="M41" s="25">
        <f t="shared" si="28"/>
        <v>0</v>
      </c>
      <c r="N41" s="25">
        <f t="shared" si="29"/>
        <v>69.800000000000011</v>
      </c>
      <c r="O41" s="25">
        <f t="shared" si="30"/>
        <v>0</v>
      </c>
      <c r="P41" s="25">
        <f t="shared" si="31"/>
        <v>0</v>
      </c>
      <c r="Q41" s="25">
        <f t="shared" si="32"/>
        <v>0</v>
      </c>
      <c r="R41" s="25">
        <f t="shared" si="33"/>
        <v>0</v>
      </c>
      <c r="S41" s="25">
        <f t="shared" si="34"/>
        <v>0</v>
      </c>
      <c r="T41" s="25">
        <f t="shared" si="19"/>
        <v>210.7</v>
      </c>
      <c r="U41" s="25">
        <f t="shared" si="35"/>
        <v>0</v>
      </c>
      <c r="V41" s="25">
        <f t="shared" si="36"/>
        <v>263.375</v>
      </c>
      <c r="W41" s="23">
        <f t="shared" si="37"/>
        <v>69.800000000000011</v>
      </c>
      <c r="X41" s="25">
        <f t="shared" si="38"/>
        <v>193.57499999999999</v>
      </c>
      <c r="Y41" s="26">
        <f t="shared" si="39"/>
        <v>1272.31641375</v>
      </c>
      <c r="Z41" s="46">
        <v>460</v>
      </c>
      <c r="AA41" s="28"/>
      <c r="AB41" s="9"/>
    </row>
    <row r="42" spans="1:28" s="1" customFormat="1" ht="9" customHeight="1" x14ac:dyDescent="0.15">
      <c r="A42" s="20">
        <f t="shared" si="25"/>
        <v>23</v>
      </c>
      <c r="B42" s="21" t="s">
        <v>20</v>
      </c>
      <c r="C42" s="22">
        <f t="shared" si="26"/>
        <v>5.9139999999999873</v>
      </c>
      <c r="D42" s="23">
        <f t="shared" si="27"/>
        <v>2.9569999999999936</v>
      </c>
      <c r="E42" s="23">
        <v>0</v>
      </c>
      <c r="F42" s="23">
        <v>3.43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14.86</v>
      </c>
      <c r="M42" s="25">
        <f t="shared" si="28"/>
        <v>0</v>
      </c>
      <c r="N42" s="25">
        <f t="shared" si="29"/>
        <v>19.693619999999957</v>
      </c>
      <c r="O42" s="25">
        <f t="shared" si="30"/>
        <v>0</v>
      </c>
      <c r="P42" s="25">
        <f t="shared" si="31"/>
        <v>0</v>
      </c>
      <c r="Q42" s="25">
        <f t="shared" si="32"/>
        <v>0</v>
      </c>
      <c r="R42" s="25">
        <f t="shared" si="33"/>
        <v>0</v>
      </c>
      <c r="S42" s="25">
        <f t="shared" si="34"/>
        <v>0</v>
      </c>
      <c r="T42" s="25">
        <f t="shared" si="19"/>
        <v>83.505679999999828</v>
      </c>
      <c r="U42" s="25">
        <f t="shared" si="35"/>
        <v>0</v>
      </c>
      <c r="V42" s="25">
        <f t="shared" si="36"/>
        <v>104.38209999999978</v>
      </c>
      <c r="W42" s="23">
        <f t="shared" si="37"/>
        <v>19.693619999999957</v>
      </c>
      <c r="X42" s="25">
        <f t="shared" si="38"/>
        <v>84.688479999999828</v>
      </c>
      <c r="Y42" s="26">
        <f t="shared" si="39"/>
        <v>1187.6279337500002</v>
      </c>
      <c r="Z42" s="46">
        <v>465.91399999999999</v>
      </c>
      <c r="AA42" s="28"/>
      <c r="AB42" s="9"/>
    </row>
    <row r="43" spans="1:28" s="1" customFormat="1" ht="9" customHeight="1" x14ac:dyDescent="0.15">
      <c r="A43" s="20">
        <f t="shared" si="25"/>
        <v>23</v>
      </c>
      <c r="B43" s="21" t="s">
        <v>20</v>
      </c>
      <c r="C43" s="22">
        <f t="shared" si="26"/>
        <v>9.0520000000000209</v>
      </c>
      <c r="D43" s="23">
        <f t="shared" si="27"/>
        <v>1.5690000000000168</v>
      </c>
      <c r="E43" s="23">
        <v>0</v>
      </c>
      <c r="F43" s="23">
        <v>3.51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15.14</v>
      </c>
      <c r="M43" s="25">
        <f t="shared" si="28"/>
        <v>0</v>
      </c>
      <c r="N43" s="25">
        <f t="shared" si="29"/>
        <v>10.888860000000117</v>
      </c>
      <c r="O43" s="25">
        <f t="shared" si="30"/>
        <v>0</v>
      </c>
      <c r="P43" s="25">
        <f t="shared" si="31"/>
        <v>0</v>
      </c>
      <c r="Q43" s="25">
        <f t="shared" si="32"/>
        <v>0</v>
      </c>
      <c r="R43" s="25">
        <f t="shared" si="33"/>
        <v>0</v>
      </c>
      <c r="S43" s="25">
        <f t="shared" si="34"/>
        <v>0</v>
      </c>
      <c r="T43" s="25">
        <f t="shared" si="19"/>
        <v>47.070000000000505</v>
      </c>
      <c r="U43" s="25">
        <f t="shared" si="35"/>
        <v>0</v>
      </c>
      <c r="V43" s="25">
        <f t="shared" si="36"/>
        <v>58.837500000000631</v>
      </c>
      <c r="W43" s="23">
        <f t="shared" si="37"/>
        <v>10.888860000000117</v>
      </c>
      <c r="X43" s="25">
        <f t="shared" si="38"/>
        <v>47.948640000000516</v>
      </c>
      <c r="Y43" s="26">
        <f t="shared" si="39"/>
        <v>1139.6792937499997</v>
      </c>
      <c r="Z43" s="46">
        <v>469.05200000000002</v>
      </c>
      <c r="AA43" s="28"/>
      <c r="AB43" s="9"/>
    </row>
    <row r="44" spans="1:28" s="1" customFormat="1" ht="9" customHeight="1" x14ac:dyDescent="0.15">
      <c r="A44" s="20">
        <f t="shared" si="25"/>
        <v>24</v>
      </c>
      <c r="B44" s="21" t="s">
        <v>20</v>
      </c>
      <c r="C44" s="22">
        <f t="shared" si="26"/>
        <v>0</v>
      </c>
      <c r="D44" s="23">
        <f t="shared" si="27"/>
        <v>5.4739999999999895</v>
      </c>
      <c r="E44" s="23">
        <v>0</v>
      </c>
      <c r="F44" s="23">
        <v>3.57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16.170000000000002</v>
      </c>
      <c r="M44" s="25">
        <f t="shared" si="28"/>
        <v>0</v>
      </c>
      <c r="N44" s="25">
        <f t="shared" si="29"/>
        <v>38.755919999999925</v>
      </c>
      <c r="O44" s="25">
        <f t="shared" si="30"/>
        <v>0</v>
      </c>
      <c r="P44" s="25">
        <f t="shared" si="31"/>
        <v>0</v>
      </c>
      <c r="Q44" s="25">
        <f t="shared" si="32"/>
        <v>0</v>
      </c>
      <c r="R44" s="25">
        <f t="shared" si="33"/>
        <v>0</v>
      </c>
      <c r="S44" s="25">
        <f t="shared" si="34"/>
        <v>0</v>
      </c>
      <c r="T44" s="25">
        <f t="shared" si="19"/>
        <v>171.39093999999969</v>
      </c>
      <c r="U44" s="25">
        <f t="shared" si="35"/>
        <v>0</v>
      </c>
      <c r="V44" s="25">
        <f t="shared" si="36"/>
        <v>214.2386749999996</v>
      </c>
      <c r="W44" s="23">
        <f t="shared" si="37"/>
        <v>38.755919999999925</v>
      </c>
      <c r="X44" s="25">
        <f t="shared" si="38"/>
        <v>175.48275499999968</v>
      </c>
      <c r="Y44" s="26">
        <f t="shared" si="39"/>
        <v>964.19653875000006</v>
      </c>
      <c r="Z44" s="46">
        <v>480</v>
      </c>
      <c r="AA44" s="28"/>
      <c r="AB44" s="9"/>
    </row>
    <row r="45" spans="1:28" s="1" customFormat="1" ht="9" customHeight="1" x14ac:dyDescent="0.15">
      <c r="A45" s="20">
        <f t="shared" si="25"/>
        <v>25</v>
      </c>
      <c r="B45" s="21" t="s">
        <v>20</v>
      </c>
      <c r="C45" s="22">
        <f t="shared" si="26"/>
        <v>0</v>
      </c>
      <c r="D45" s="23">
        <f t="shared" si="27"/>
        <v>10</v>
      </c>
      <c r="E45" s="23">
        <v>0</v>
      </c>
      <c r="F45" s="23">
        <v>3.07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0.13</v>
      </c>
      <c r="M45" s="25">
        <f t="shared" si="28"/>
        <v>0</v>
      </c>
      <c r="N45" s="25">
        <f t="shared" si="29"/>
        <v>66.399999999999991</v>
      </c>
      <c r="O45" s="25">
        <f t="shared" si="30"/>
        <v>0</v>
      </c>
      <c r="P45" s="25">
        <f t="shared" si="31"/>
        <v>0</v>
      </c>
      <c r="Q45" s="25">
        <f t="shared" si="32"/>
        <v>0</v>
      </c>
      <c r="R45" s="25">
        <f t="shared" si="33"/>
        <v>0</v>
      </c>
      <c r="S45" s="25">
        <f t="shared" si="34"/>
        <v>0</v>
      </c>
      <c r="T45" s="25">
        <f t="shared" si="19"/>
        <v>163</v>
      </c>
      <c r="U45" s="25">
        <f t="shared" si="35"/>
        <v>0</v>
      </c>
      <c r="V45" s="25">
        <f t="shared" si="36"/>
        <v>203.75</v>
      </c>
      <c r="W45" s="23">
        <f t="shared" si="37"/>
        <v>66.399999999999991</v>
      </c>
      <c r="X45" s="25">
        <f t="shared" si="38"/>
        <v>137.35000000000002</v>
      </c>
      <c r="Y45" s="26">
        <f t="shared" si="39"/>
        <v>826.84653875000004</v>
      </c>
      <c r="Z45" s="46">
        <v>500</v>
      </c>
      <c r="AA45" s="28"/>
      <c r="AB45" s="9"/>
    </row>
    <row r="46" spans="1:28" s="1" customFormat="1" ht="9" customHeight="1" x14ac:dyDescent="0.15">
      <c r="A46" s="20">
        <f t="shared" si="25"/>
        <v>25</v>
      </c>
      <c r="B46" s="21" t="s">
        <v>20</v>
      </c>
      <c r="C46" s="22">
        <f t="shared" si="26"/>
        <v>4.5729999999999791</v>
      </c>
      <c r="D46" s="23">
        <f t="shared" si="27"/>
        <v>2.2864999999999895</v>
      </c>
      <c r="E46" s="23">
        <v>0</v>
      </c>
      <c r="F46" s="23">
        <v>2.4300000000000002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0.3</v>
      </c>
      <c r="M46" s="25">
        <f t="shared" si="28"/>
        <v>0</v>
      </c>
      <c r="N46" s="25">
        <f t="shared" si="29"/>
        <v>12.575749999999942</v>
      </c>
      <c r="O46" s="25">
        <f t="shared" si="30"/>
        <v>0</v>
      </c>
      <c r="P46" s="25">
        <f t="shared" si="31"/>
        <v>0</v>
      </c>
      <c r="Q46" s="25">
        <f t="shared" si="32"/>
        <v>0</v>
      </c>
      <c r="R46" s="25">
        <f t="shared" si="33"/>
        <v>0</v>
      </c>
      <c r="S46" s="25">
        <f t="shared" si="34"/>
        <v>0</v>
      </c>
      <c r="T46" s="25">
        <f t="shared" si="19"/>
        <v>0.98319499999999549</v>
      </c>
      <c r="U46" s="25">
        <f t="shared" si="35"/>
        <v>0</v>
      </c>
      <c r="V46" s="25">
        <f t="shared" si="36"/>
        <v>1.2289937499999943</v>
      </c>
      <c r="W46" s="23">
        <f t="shared" si="37"/>
        <v>1.2289937499999943</v>
      </c>
      <c r="X46" s="25">
        <f t="shared" si="38"/>
        <v>-11.346756249999949</v>
      </c>
      <c r="Y46" s="26">
        <f t="shared" si="39"/>
        <v>838.19329500000003</v>
      </c>
      <c r="Z46" s="46">
        <v>504.57299999999998</v>
      </c>
      <c r="AA46" s="28"/>
      <c r="AB46" s="9"/>
    </row>
    <row r="47" spans="1:28" s="1" customFormat="1" ht="9" customHeight="1" x14ac:dyDescent="0.15">
      <c r="A47" s="20">
        <f t="shared" si="25"/>
        <v>26</v>
      </c>
      <c r="B47" s="21" t="s">
        <v>20</v>
      </c>
      <c r="C47" s="22">
        <f t="shared" si="26"/>
        <v>0</v>
      </c>
      <c r="D47" s="23">
        <f t="shared" si="27"/>
        <v>7.7135000000000105</v>
      </c>
      <c r="E47" s="23">
        <v>0</v>
      </c>
      <c r="F47" s="23">
        <v>2.46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0.43</v>
      </c>
      <c r="M47" s="25">
        <f t="shared" si="28"/>
        <v>0</v>
      </c>
      <c r="N47" s="25">
        <f t="shared" si="29"/>
        <v>37.719015000000056</v>
      </c>
      <c r="O47" s="25">
        <f t="shared" si="30"/>
        <v>0</v>
      </c>
      <c r="P47" s="25">
        <f t="shared" si="31"/>
        <v>0</v>
      </c>
      <c r="Q47" s="25">
        <f t="shared" si="32"/>
        <v>0</v>
      </c>
      <c r="R47" s="25">
        <f t="shared" si="33"/>
        <v>0</v>
      </c>
      <c r="S47" s="25">
        <f t="shared" si="34"/>
        <v>0</v>
      </c>
      <c r="T47" s="25">
        <f t="shared" si="19"/>
        <v>5.6308550000000075</v>
      </c>
      <c r="U47" s="25">
        <f t="shared" si="35"/>
        <v>0</v>
      </c>
      <c r="V47" s="25">
        <f t="shared" si="36"/>
        <v>7.0385687500000094</v>
      </c>
      <c r="W47" s="23">
        <f t="shared" si="37"/>
        <v>7.0385687500000094</v>
      </c>
      <c r="X47" s="25">
        <f t="shared" si="38"/>
        <v>-30.680446250000045</v>
      </c>
      <c r="Y47" s="26">
        <f t="shared" si="39"/>
        <v>868.87374125000008</v>
      </c>
      <c r="Z47" s="46">
        <v>520</v>
      </c>
      <c r="AA47" s="28"/>
      <c r="AB47" s="9"/>
    </row>
    <row r="48" spans="1:28" s="1" customFormat="1" ht="9" customHeight="1" x14ac:dyDescent="0.15">
      <c r="A48" s="20">
        <f t="shared" si="25"/>
        <v>27</v>
      </c>
      <c r="B48" s="21" t="s">
        <v>20</v>
      </c>
      <c r="C48" s="22">
        <f t="shared" si="26"/>
        <v>0</v>
      </c>
      <c r="D48" s="23">
        <f t="shared" si="27"/>
        <v>10</v>
      </c>
      <c r="E48" s="23">
        <v>0</v>
      </c>
      <c r="F48" s="23">
        <v>3.06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1.3</v>
      </c>
      <c r="M48" s="25">
        <f t="shared" si="28"/>
        <v>0</v>
      </c>
      <c r="N48" s="25">
        <f t="shared" si="29"/>
        <v>55.199999999999996</v>
      </c>
      <c r="O48" s="25">
        <f t="shared" si="30"/>
        <v>0</v>
      </c>
      <c r="P48" s="25">
        <f t="shared" si="31"/>
        <v>0</v>
      </c>
      <c r="Q48" s="25">
        <f t="shared" si="32"/>
        <v>0</v>
      </c>
      <c r="R48" s="25">
        <f t="shared" si="33"/>
        <v>0</v>
      </c>
      <c r="S48" s="25">
        <f t="shared" si="34"/>
        <v>0</v>
      </c>
      <c r="T48" s="25">
        <f t="shared" si="19"/>
        <v>17.3</v>
      </c>
      <c r="U48" s="25">
        <f t="shared" si="35"/>
        <v>0</v>
      </c>
      <c r="V48" s="25">
        <f t="shared" si="36"/>
        <v>21.625</v>
      </c>
      <c r="W48" s="23">
        <f t="shared" si="37"/>
        <v>21.625</v>
      </c>
      <c r="X48" s="25">
        <f t="shared" si="38"/>
        <v>-33.574999999999996</v>
      </c>
      <c r="Y48" s="26">
        <f t="shared" si="39"/>
        <v>902.44874125000013</v>
      </c>
      <c r="Z48" s="46">
        <v>540</v>
      </c>
      <c r="AA48" s="28"/>
      <c r="AB48" s="9"/>
    </row>
    <row r="49" spans="1:28" s="1" customFormat="1" ht="9" customHeight="1" x14ac:dyDescent="0.15">
      <c r="A49" s="20">
        <f t="shared" si="25"/>
        <v>27</v>
      </c>
      <c r="B49" s="21" t="s">
        <v>20</v>
      </c>
      <c r="C49" s="22">
        <f t="shared" si="26"/>
        <v>3.2329999999999472</v>
      </c>
      <c r="D49" s="23">
        <f t="shared" si="27"/>
        <v>1.6164999999999736</v>
      </c>
      <c r="E49" s="23">
        <v>0</v>
      </c>
      <c r="F49" s="23">
        <v>3.12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1.48</v>
      </c>
      <c r="M49" s="25">
        <f t="shared" si="28"/>
        <v>0</v>
      </c>
      <c r="N49" s="25">
        <f t="shared" si="29"/>
        <v>9.9899699999998361</v>
      </c>
      <c r="O49" s="25">
        <f t="shared" si="30"/>
        <v>0</v>
      </c>
      <c r="P49" s="25">
        <f t="shared" si="31"/>
        <v>0</v>
      </c>
      <c r="Q49" s="25">
        <f t="shared" si="32"/>
        <v>0</v>
      </c>
      <c r="R49" s="25">
        <f t="shared" si="33"/>
        <v>0</v>
      </c>
      <c r="S49" s="25">
        <f t="shared" si="34"/>
        <v>0</v>
      </c>
      <c r="T49" s="25">
        <f t="shared" si="19"/>
        <v>4.4938699999999274</v>
      </c>
      <c r="U49" s="25">
        <f t="shared" si="35"/>
        <v>0</v>
      </c>
      <c r="V49" s="25">
        <f t="shared" si="36"/>
        <v>5.6173374999999091</v>
      </c>
      <c r="W49" s="23">
        <f t="shared" si="37"/>
        <v>5.6173374999999091</v>
      </c>
      <c r="X49" s="25">
        <f t="shared" si="38"/>
        <v>-4.3726324999999271</v>
      </c>
      <c r="Y49" s="26">
        <f t="shared" si="39"/>
        <v>906.82137375000002</v>
      </c>
      <c r="Z49" s="46">
        <v>543.23299999999995</v>
      </c>
      <c r="AA49" s="28"/>
      <c r="AB49" s="9"/>
    </row>
    <row r="50" spans="1:28" s="1" customFormat="1" ht="9" customHeight="1" x14ac:dyDescent="0.15">
      <c r="A50" s="20">
        <f t="shared" si="25"/>
        <v>28</v>
      </c>
      <c r="B50" s="21" t="s">
        <v>20</v>
      </c>
      <c r="C50" s="22">
        <f t="shared" si="26"/>
        <v>0</v>
      </c>
      <c r="D50" s="23">
        <f t="shared" si="27"/>
        <v>8.3835000000000264</v>
      </c>
      <c r="E50" s="23">
        <v>0</v>
      </c>
      <c r="F50" s="23">
        <v>4.6900000000000004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2.86</v>
      </c>
      <c r="M50" s="25">
        <f t="shared" si="28"/>
        <v>0</v>
      </c>
      <c r="N50" s="25">
        <f t="shared" si="29"/>
        <v>65.475135000000208</v>
      </c>
      <c r="O50" s="25">
        <f t="shared" si="30"/>
        <v>0</v>
      </c>
      <c r="P50" s="25">
        <f t="shared" si="31"/>
        <v>0</v>
      </c>
      <c r="Q50" s="25">
        <f t="shared" si="32"/>
        <v>0</v>
      </c>
      <c r="R50" s="25">
        <f t="shared" si="33"/>
        <v>0</v>
      </c>
      <c r="S50" s="25">
        <f t="shared" si="34"/>
        <v>0</v>
      </c>
      <c r="T50" s="25">
        <f t="shared" si="19"/>
        <v>36.38439000000011</v>
      </c>
      <c r="U50" s="25">
        <f t="shared" si="35"/>
        <v>0</v>
      </c>
      <c r="V50" s="25">
        <f t="shared" si="36"/>
        <v>45.480487500000137</v>
      </c>
      <c r="W50" s="23">
        <f t="shared" si="37"/>
        <v>45.480487500000137</v>
      </c>
      <c r="X50" s="25">
        <f t="shared" si="38"/>
        <v>-19.99464750000007</v>
      </c>
      <c r="Y50" s="26">
        <f t="shared" si="39"/>
        <v>926.81602125000006</v>
      </c>
      <c r="Z50" s="46">
        <v>560</v>
      </c>
      <c r="AA50" s="28"/>
      <c r="AB50" s="9"/>
    </row>
    <row r="51" spans="1:28" s="1" customFormat="1" ht="9" customHeight="1" x14ac:dyDescent="0.15">
      <c r="A51" s="20">
        <f t="shared" si="25"/>
        <v>29</v>
      </c>
      <c r="B51" s="21" t="s">
        <v>20</v>
      </c>
      <c r="C51" s="22">
        <f t="shared" si="26"/>
        <v>0</v>
      </c>
      <c r="D51" s="23">
        <f t="shared" si="27"/>
        <v>10</v>
      </c>
      <c r="E51" s="23">
        <v>0</v>
      </c>
      <c r="F51" s="23">
        <v>6.88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3.83</v>
      </c>
      <c r="M51" s="25">
        <f t="shared" si="28"/>
        <v>0</v>
      </c>
      <c r="N51" s="25">
        <f t="shared" si="29"/>
        <v>115.7</v>
      </c>
      <c r="O51" s="25">
        <f t="shared" si="30"/>
        <v>0</v>
      </c>
      <c r="P51" s="25">
        <f t="shared" si="31"/>
        <v>0</v>
      </c>
      <c r="Q51" s="25">
        <f t="shared" si="32"/>
        <v>0</v>
      </c>
      <c r="R51" s="25">
        <f t="shared" si="33"/>
        <v>0</v>
      </c>
      <c r="S51" s="25">
        <f t="shared" si="34"/>
        <v>0</v>
      </c>
      <c r="T51" s="25">
        <f t="shared" si="19"/>
        <v>66.899999999999991</v>
      </c>
      <c r="U51" s="25">
        <f t="shared" si="35"/>
        <v>0</v>
      </c>
      <c r="V51" s="25">
        <f t="shared" si="36"/>
        <v>83.624999999999986</v>
      </c>
      <c r="W51" s="23">
        <f t="shared" si="37"/>
        <v>83.624999999999986</v>
      </c>
      <c r="X51" s="25">
        <f t="shared" si="38"/>
        <v>-32.075000000000017</v>
      </c>
      <c r="Y51" s="26">
        <f t="shared" si="39"/>
        <v>958.89102125000011</v>
      </c>
      <c r="Z51" s="46">
        <v>580</v>
      </c>
      <c r="AA51" s="28"/>
      <c r="AB51" s="9"/>
    </row>
    <row r="52" spans="1:28" s="1" customFormat="1" ht="9" customHeight="1" x14ac:dyDescent="0.15">
      <c r="A52" s="20">
        <f t="shared" si="25"/>
        <v>30</v>
      </c>
      <c r="B52" s="21" t="s">
        <v>20</v>
      </c>
      <c r="C52" s="22">
        <f t="shared" si="26"/>
        <v>0</v>
      </c>
      <c r="D52" s="23">
        <f t="shared" si="27"/>
        <v>10</v>
      </c>
      <c r="E52" s="23">
        <v>0</v>
      </c>
      <c r="F52" s="23">
        <v>8.41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4.79</v>
      </c>
      <c r="M52" s="25">
        <f t="shared" si="28"/>
        <v>0</v>
      </c>
      <c r="N52" s="25">
        <f t="shared" si="29"/>
        <v>152.89999999999998</v>
      </c>
      <c r="O52" s="25">
        <f t="shared" si="30"/>
        <v>0</v>
      </c>
      <c r="P52" s="25">
        <f t="shared" si="31"/>
        <v>0</v>
      </c>
      <c r="Q52" s="25">
        <f t="shared" si="32"/>
        <v>0</v>
      </c>
      <c r="R52" s="25">
        <f t="shared" si="33"/>
        <v>0</v>
      </c>
      <c r="S52" s="25">
        <f t="shared" si="34"/>
        <v>0</v>
      </c>
      <c r="T52" s="25">
        <f t="shared" si="19"/>
        <v>86.200000000000017</v>
      </c>
      <c r="U52" s="25">
        <f t="shared" si="35"/>
        <v>0</v>
      </c>
      <c r="V52" s="25">
        <f t="shared" si="36"/>
        <v>107.75000000000003</v>
      </c>
      <c r="W52" s="23">
        <f t="shared" si="37"/>
        <v>107.75000000000003</v>
      </c>
      <c r="X52" s="25">
        <f t="shared" si="38"/>
        <v>-45.149999999999949</v>
      </c>
      <c r="Y52" s="26">
        <f t="shared" si="39"/>
        <v>1004.0410212500001</v>
      </c>
      <c r="Z52" s="46">
        <v>600</v>
      </c>
      <c r="AA52" s="28"/>
      <c r="AB52" s="9"/>
    </row>
    <row r="53" spans="1:28" s="1" customFormat="1" ht="9" customHeight="1" x14ac:dyDescent="0.15">
      <c r="A53" s="20">
        <f t="shared" si="25"/>
        <v>30</v>
      </c>
      <c r="B53" s="21" t="s">
        <v>20</v>
      </c>
      <c r="C53" s="22">
        <f t="shared" si="26"/>
        <v>9.6839999999999691</v>
      </c>
      <c r="D53" s="23">
        <f t="shared" si="27"/>
        <v>4.8419999999999845</v>
      </c>
      <c r="E53" s="23">
        <v>0</v>
      </c>
      <c r="F53" s="23">
        <v>22.19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5.21</v>
      </c>
      <c r="M53" s="25">
        <f t="shared" si="28"/>
        <v>0</v>
      </c>
      <c r="N53" s="25">
        <f t="shared" si="29"/>
        <v>148.16519999999954</v>
      </c>
      <c r="O53" s="25">
        <f t="shared" si="30"/>
        <v>0</v>
      </c>
      <c r="P53" s="25">
        <f t="shared" si="31"/>
        <v>0</v>
      </c>
      <c r="Q53" s="25">
        <f t="shared" si="32"/>
        <v>0</v>
      </c>
      <c r="R53" s="25">
        <f t="shared" si="33"/>
        <v>0</v>
      </c>
      <c r="S53" s="25">
        <f t="shared" si="34"/>
        <v>0</v>
      </c>
      <c r="T53" s="25">
        <f t="shared" si="19"/>
        <v>48.419999999999845</v>
      </c>
      <c r="U53" s="25">
        <f t="shared" si="35"/>
        <v>0</v>
      </c>
      <c r="V53" s="25">
        <f t="shared" si="36"/>
        <v>60.524999999999807</v>
      </c>
      <c r="W53" s="23">
        <f t="shared" si="37"/>
        <v>60.524999999999807</v>
      </c>
      <c r="X53" s="25">
        <f t="shared" si="38"/>
        <v>-87.640199999999737</v>
      </c>
      <c r="Y53" s="26">
        <f t="shared" si="39"/>
        <v>1091.6812212499999</v>
      </c>
      <c r="Z53" s="46">
        <v>609.68399999999997</v>
      </c>
      <c r="AA53" s="28"/>
      <c r="AB53" s="9"/>
    </row>
    <row r="54" spans="1:28" s="1" customFormat="1" ht="9" customHeight="1" x14ac:dyDescent="0.15">
      <c r="A54" s="20">
        <f t="shared" si="25"/>
        <v>30</v>
      </c>
      <c r="B54" s="21" t="s">
        <v>20</v>
      </c>
      <c r="C54" s="22">
        <f t="shared" si="26"/>
        <v>19.546000000000049</v>
      </c>
      <c r="D54" s="23">
        <f t="shared" si="27"/>
        <v>4.93100000000004</v>
      </c>
      <c r="E54" s="23">
        <v>0</v>
      </c>
      <c r="F54" s="23">
        <v>28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6.35</v>
      </c>
      <c r="M54" s="25">
        <f t="shared" si="28"/>
        <v>0</v>
      </c>
      <c r="N54" s="25">
        <f t="shared" si="29"/>
        <v>247.48689000000201</v>
      </c>
      <c r="O54" s="25">
        <f t="shared" si="30"/>
        <v>0</v>
      </c>
      <c r="P54" s="25">
        <f t="shared" si="31"/>
        <v>0</v>
      </c>
      <c r="Q54" s="25">
        <f t="shared" si="32"/>
        <v>0</v>
      </c>
      <c r="R54" s="25">
        <f t="shared" si="33"/>
        <v>0</v>
      </c>
      <c r="S54" s="25">
        <f t="shared" si="34"/>
        <v>0</v>
      </c>
      <c r="T54" s="25">
        <f t="shared" si="19"/>
        <v>57.002360000000458</v>
      </c>
      <c r="U54" s="25">
        <f t="shared" si="35"/>
        <v>0</v>
      </c>
      <c r="V54" s="25">
        <f t="shared" si="36"/>
        <v>71.252950000000567</v>
      </c>
      <c r="W54" s="23">
        <f t="shared" si="37"/>
        <v>71.252950000000567</v>
      </c>
      <c r="X54" s="25">
        <f t="shared" si="38"/>
        <v>-176.23394000000144</v>
      </c>
      <c r="Y54" s="26">
        <f t="shared" si="39"/>
        <v>1267.9151612500013</v>
      </c>
      <c r="Z54" s="46">
        <v>619.54600000000005</v>
      </c>
      <c r="AA54" s="28"/>
      <c r="AB54" s="9"/>
    </row>
    <row r="55" spans="1:28" s="1" customFormat="1" ht="9" customHeight="1" x14ac:dyDescent="0.15">
      <c r="A55" s="20">
        <f t="shared" si="25"/>
        <v>31</v>
      </c>
      <c r="B55" s="21" t="s">
        <v>20</v>
      </c>
      <c r="C55" s="22">
        <f t="shared" si="26"/>
        <v>0</v>
      </c>
      <c r="D55" s="23">
        <f t="shared" si="27"/>
        <v>0.22699999999997544</v>
      </c>
      <c r="E55" s="23">
        <v>0</v>
      </c>
      <c r="F55" s="23">
        <v>27.82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6.37</v>
      </c>
      <c r="M55" s="25">
        <f t="shared" si="28"/>
        <v>0</v>
      </c>
      <c r="N55" s="25">
        <f t="shared" si="29"/>
        <v>12.67113999999863</v>
      </c>
      <c r="O55" s="25">
        <f t="shared" si="30"/>
        <v>0</v>
      </c>
      <c r="P55" s="25">
        <f t="shared" si="31"/>
        <v>0</v>
      </c>
      <c r="Q55" s="25">
        <f t="shared" si="32"/>
        <v>0</v>
      </c>
      <c r="R55" s="25">
        <f t="shared" si="33"/>
        <v>0</v>
      </c>
      <c r="S55" s="25">
        <f t="shared" si="34"/>
        <v>0</v>
      </c>
      <c r="T55" s="25">
        <f t="shared" si="19"/>
        <v>2.8874399999996876</v>
      </c>
      <c r="U55" s="25">
        <f t="shared" si="35"/>
        <v>0</v>
      </c>
      <c r="V55" s="25">
        <f t="shared" si="36"/>
        <v>3.6092999999996094</v>
      </c>
      <c r="W55" s="23">
        <f t="shared" si="37"/>
        <v>3.6092999999996094</v>
      </c>
      <c r="X55" s="25">
        <f t="shared" si="38"/>
        <v>-9.0618399999990196</v>
      </c>
      <c r="Y55" s="26">
        <f t="shared" si="39"/>
        <v>1276.9770012500003</v>
      </c>
      <c r="Z55" s="46">
        <v>620</v>
      </c>
      <c r="AA55" s="28"/>
      <c r="AB55" s="9"/>
    </row>
    <row r="56" spans="1:28" s="1" customFormat="1" ht="9" customHeight="1" x14ac:dyDescent="0.15">
      <c r="A56" s="20">
        <f t="shared" si="25"/>
        <v>31</v>
      </c>
      <c r="B56" s="21" t="s">
        <v>20</v>
      </c>
      <c r="C56" s="22">
        <f t="shared" si="26"/>
        <v>9.4080000000000155</v>
      </c>
      <c r="D56" s="23">
        <f t="shared" si="27"/>
        <v>4.7040000000000077</v>
      </c>
      <c r="E56" s="23">
        <v>0</v>
      </c>
      <c r="F56" s="23">
        <v>22.33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7.17</v>
      </c>
      <c r="M56" s="25">
        <f t="shared" si="28"/>
        <v>0</v>
      </c>
      <c r="N56" s="25">
        <f t="shared" si="29"/>
        <v>235.90560000000039</v>
      </c>
      <c r="O56" s="25">
        <f t="shared" si="30"/>
        <v>0</v>
      </c>
      <c r="P56" s="25">
        <f t="shared" si="31"/>
        <v>0</v>
      </c>
      <c r="Q56" s="25">
        <f t="shared" si="32"/>
        <v>0</v>
      </c>
      <c r="R56" s="25">
        <f t="shared" si="33"/>
        <v>0</v>
      </c>
      <c r="S56" s="25">
        <f t="shared" si="34"/>
        <v>0</v>
      </c>
      <c r="T56" s="25">
        <f t="shared" si="19"/>
        <v>63.692160000000101</v>
      </c>
      <c r="U56" s="25">
        <f t="shared" si="35"/>
        <v>0</v>
      </c>
      <c r="V56" s="25">
        <f t="shared" si="36"/>
        <v>79.615200000000129</v>
      </c>
      <c r="W56" s="23">
        <f t="shared" si="37"/>
        <v>79.615200000000129</v>
      </c>
      <c r="X56" s="25">
        <f t="shared" si="38"/>
        <v>-156.29040000000026</v>
      </c>
      <c r="Y56" s="26">
        <f t="shared" si="39"/>
        <v>1433.2674012500006</v>
      </c>
      <c r="Z56" s="46">
        <v>629.40800000000002</v>
      </c>
      <c r="AA56" s="28"/>
      <c r="AB56" s="9"/>
    </row>
    <row r="57" spans="1:28" s="1" customFormat="1" ht="9" customHeight="1" x14ac:dyDescent="0.15">
      <c r="A57" s="20">
        <f t="shared" si="25"/>
        <v>32</v>
      </c>
      <c r="B57" s="21" t="s">
        <v>20</v>
      </c>
      <c r="C57" s="22">
        <f t="shared" si="26"/>
        <v>0</v>
      </c>
      <c r="D57" s="23">
        <f t="shared" si="27"/>
        <v>5.2959999999999923</v>
      </c>
      <c r="E57" s="23">
        <v>0</v>
      </c>
      <c r="F57" s="23">
        <v>13.27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7.88</v>
      </c>
      <c r="M57" s="25">
        <f t="shared" si="28"/>
        <v>0</v>
      </c>
      <c r="N57" s="25">
        <f t="shared" si="29"/>
        <v>188.53759999999968</v>
      </c>
      <c r="O57" s="25">
        <f t="shared" si="30"/>
        <v>0</v>
      </c>
      <c r="P57" s="25">
        <f t="shared" si="31"/>
        <v>0</v>
      </c>
      <c r="Q57" s="25">
        <f t="shared" si="32"/>
        <v>0</v>
      </c>
      <c r="R57" s="25">
        <f t="shared" si="33"/>
        <v>0</v>
      </c>
      <c r="S57" s="25">
        <f t="shared" si="34"/>
        <v>0</v>
      </c>
      <c r="T57" s="25">
        <f t="shared" si="19"/>
        <v>79.704799999999892</v>
      </c>
      <c r="U57" s="25">
        <f t="shared" si="35"/>
        <v>0</v>
      </c>
      <c r="V57" s="25">
        <f t="shared" si="36"/>
        <v>99.630999999999858</v>
      </c>
      <c r="W57" s="23">
        <f t="shared" si="37"/>
        <v>99.630999999999858</v>
      </c>
      <c r="X57" s="25">
        <f t="shared" si="38"/>
        <v>-88.906599999999827</v>
      </c>
      <c r="Y57" s="26">
        <f t="shared" si="39"/>
        <v>1522.1740012500004</v>
      </c>
      <c r="Z57" s="46">
        <v>640</v>
      </c>
      <c r="AA57" s="28"/>
      <c r="AB57" s="9"/>
    </row>
    <row r="58" spans="1:28" s="1" customFormat="1" ht="9" customHeight="1" x14ac:dyDescent="0.15">
      <c r="A58" s="20">
        <f t="shared" si="25"/>
        <v>32</v>
      </c>
      <c r="B58" s="21" t="s">
        <v>20</v>
      </c>
      <c r="C58" s="22">
        <f t="shared" si="26"/>
        <v>3.6829999999999927</v>
      </c>
      <c r="D58" s="23">
        <f t="shared" si="27"/>
        <v>1.8414999999999964</v>
      </c>
      <c r="E58" s="23">
        <v>0</v>
      </c>
      <c r="F58" s="23">
        <v>11.18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8.8800000000000008</v>
      </c>
      <c r="M58" s="25">
        <f t="shared" si="28"/>
        <v>0</v>
      </c>
      <c r="N58" s="25">
        <f t="shared" si="29"/>
        <v>45.02467499999991</v>
      </c>
      <c r="O58" s="25">
        <f t="shared" si="30"/>
        <v>0</v>
      </c>
      <c r="P58" s="25">
        <f t="shared" si="31"/>
        <v>0</v>
      </c>
      <c r="Q58" s="25">
        <f t="shared" si="32"/>
        <v>0</v>
      </c>
      <c r="R58" s="25">
        <f t="shared" si="33"/>
        <v>0</v>
      </c>
      <c r="S58" s="25">
        <f t="shared" si="34"/>
        <v>0</v>
      </c>
      <c r="T58" s="25">
        <f t="shared" si="19"/>
        <v>30.863539999999944</v>
      </c>
      <c r="U58" s="25">
        <f t="shared" si="35"/>
        <v>0</v>
      </c>
      <c r="V58" s="25">
        <f t="shared" si="36"/>
        <v>38.579424999999929</v>
      </c>
      <c r="W58" s="23">
        <f t="shared" si="37"/>
        <v>38.579424999999929</v>
      </c>
      <c r="X58" s="25">
        <f t="shared" si="38"/>
        <v>-6.4452499999999802</v>
      </c>
      <c r="Y58" s="26">
        <f t="shared" si="39"/>
        <v>1528.6192512500004</v>
      </c>
      <c r="Z58" s="46">
        <v>643.68299999999999</v>
      </c>
      <c r="AA58" s="28"/>
      <c r="AB58" s="9"/>
    </row>
    <row r="59" spans="1:28" s="1" customFormat="1" ht="9" customHeight="1" x14ac:dyDescent="0.15">
      <c r="A59" s="20">
        <f t="shared" si="25"/>
        <v>32</v>
      </c>
      <c r="B59" s="21" t="s">
        <v>20</v>
      </c>
      <c r="C59" s="22">
        <f t="shared" si="26"/>
        <v>13.868000000000052</v>
      </c>
      <c r="D59" s="23">
        <f t="shared" si="27"/>
        <v>5.0925000000000296</v>
      </c>
      <c r="E59" s="23">
        <v>0</v>
      </c>
      <c r="F59" s="23">
        <v>9.2100000000000009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9.61</v>
      </c>
      <c r="M59" s="25">
        <f t="shared" si="28"/>
        <v>0</v>
      </c>
      <c r="N59" s="25">
        <f t="shared" si="29"/>
        <v>103.8360750000006</v>
      </c>
      <c r="O59" s="25">
        <f t="shared" si="30"/>
        <v>0</v>
      </c>
      <c r="P59" s="25">
        <f t="shared" si="31"/>
        <v>0</v>
      </c>
      <c r="Q59" s="25">
        <f t="shared" si="32"/>
        <v>0</v>
      </c>
      <c r="R59" s="25">
        <f t="shared" si="33"/>
        <v>0</v>
      </c>
      <c r="S59" s="25">
        <f t="shared" si="34"/>
        <v>0</v>
      </c>
      <c r="T59" s="25">
        <f t="shared" si="19"/>
        <v>94.160325000000554</v>
      </c>
      <c r="U59" s="25">
        <f t="shared" si="35"/>
        <v>0</v>
      </c>
      <c r="V59" s="25">
        <f t="shared" si="36"/>
        <v>117.7004062500007</v>
      </c>
      <c r="W59" s="23">
        <f t="shared" si="37"/>
        <v>103.8360750000006</v>
      </c>
      <c r="X59" s="25">
        <f t="shared" si="38"/>
        <v>13.864331250000092</v>
      </c>
      <c r="Y59" s="26">
        <f t="shared" si="39"/>
        <v>1514.7549200000003</v>
      </c>
      <c r="Z59" s="46">
        <v>653.86800000000005</v>
      </c>
      <c r="AA59" s="28"/>
      <c r="AB59" s="9"/>
    </row>
    <row r="60" spans="1:28" s="1" customFormat="1" ht="9" customHeight="1" x14ac:dyDescent="0.15">
      <c r="A60" s="20">
        <f t="shared" si="25"/>
        <v>33</v>
      </c>
      <c r="B60" s="21" t="s">
        <v>20</v>
      </c>
      <c r="C60" s="22">
        <f t="shared" si="26"/>
        <v>0</v>
      </c>
      <c r="D60" s="23">
        <f t="shared" si="27"/>
        <v>3.0659999999999741</v>
      </c>
      <c r="E60" s="23">
        <v>0</v>
      </c>
      <c r="F60" s="23">
        <v>7.29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9.44</v>
      </c>
      <c r="M60" s="25">
        <f t="shared" si="28"/>
        <v>0</v>
      </c>
      <c r="N60" s="25">
        <f t="shared" si="29"/>
        <v>50.588999999999572</v>
      </c>
      <c r="O60" s="25">
        <f t="shared" si="30"/>
        <v>0</v>
      </c>
      <c r="P60" s="25">
        <f t="shared" si="31"/>
        <v>0</v>
      </c>
      <c r="Q60" s="25">
        <f t="shared" si="32"/>
        <v>0</v>
      </c>
      <c r="R60" s="25">
        <f t="shared" si="33"/>
        <v>0</v>
      </c>
      <c r="S60" s="25">
        <f t="shared" si="34"/>
        <v>0</v>
      </c>
      <c r="T60" s="25">
        <f t="shared" si="19"/>
        <v>58.407299999999495</v>
      </c>
      <c r="U60" s="25">
        <f t="shared" si="35"/>
        <v>0</v>
      </c>
      <c r="V60" s="25">
        <f t="shared" si="36"/>
        <v>73.009124999999372</v>
      </c>
      <c r="W60" s="23">
        <f t="shared" si="37"/>
        <v>50.588999999999572</v>
      </c>
      <c r="X60" s="25">
        <f t="shared" si="38"/>
        <v>22.4201249999998</v>
      </c>
      <c r="Y60" s="26">
        <f t="shared" si="39"/>
        <v>1492.3347950000004</v>
      </c>
      <c r="Z60" s="46">
        <v>660</v>
      </c>
      <c r="AA60" s="28"/>
      <c r="AB60" s="9"/>
    </row>
    <row r="61" spans="1:28" s="1" customFormat="1" ht="9" customHeight="1" x14ac:dyDescent="0.15">
      <c r="A61" s="20">
        <f t="shared" si="25"/>
        <v>33</v>
      </c>
      <c r="B61" s="21" t="s">
        <v>20</v>
      </c>
      <c r="C61" s="22">
        <f t="shared" si="26"/>
        <v>4.0539999999999736</v>
      </c>
      <c r="D61" s="23">
        <f t="shared" si="27"/>
        <v>2.0269999999999868</v>
      </c>
      <c r="E61" s="23">
        <v>0</v>
      </c>
      <c r="F61" s="23">
        <v>6.87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6.51</v>
      </c>
      <c r="M61" s="25">
        <f t="shared" si="28"/>
        <v>0</v>
      </c>
      <c r="N61" s="25">
        <f t="shared" si="29"/>
        <v>28.702319999999812</v>
      </c>
      <c r="O61" s="25">
        <f t="shared" si="30"/>
        <v>0</v>
      </c>
      <c r="P61" s="25">
        <f t="shared" si="31"/>
        <v>0</v>
      </c>
      <c r="Q61" s="25">
        <f t="shared" si="32"/>
        <v>0</v>
      </c>
      <c r="R61" s="25">
        <f t="shared" si="33"/>
        <v>0</v>
      </c>
      <c r="S61" s="25">
        <f t="shared" si="34"/>
        <v>0</v>
      </c>
      <c r="T61" s="25">
        <f t="shared" si="19"/>
        <v>32.330649999999785</v>
      </c>
      <c r="U61" s="25">
        <f t="shared" si="35"/>
        <v>0</v>
      </c>
      <c r="V61" s="25">
        <f t="shared" si="36"/>
        <v>40.413312499999734</v>
      </c>
      <c r="W61" s="23">
        <f t="shared" si="37"/>
        <v>28.702319999999812</v>
      </c>
      <c r="X61" s="25">
        <f t="shared" si="38"/>
        <v>11.710992499999922</v>
      </c>
      <c r="Y61" s="26">
        <f t="shared" si="39"/>
        <v>1480.6238025000005</v>
      </c>
      <c r="Z61" s="46">
        <v>664.05399999999997</v>
      </c>
      <c r="AA61" s="28"/>
      <c r="AB61" s="9"/>
    </row>
    <row r="62" spans="1:28" s="1" customFormat="1" ht="9" customHeight="1" x14ac:dyDescent="0.15">
      <c r="A62" s="20">
        <f t="shared" si="25"/>
        <v>34</v>
      </c>
      <c r="B62" s="21" t="s">
        <v>20</v>
      </c>
      <c r="C62" s="22">
        <f t="shared" si="26"/>
        <v>0</v>
      </c>
      <c r="D62" s="23">
        <f t="shared" si="27"/>
        <v>7.9730000000000132</v>
      </c>
      <c r="E62" s="23">
        <v>0</v>
      </c>
      <c r="F62" s="23">
        <v>7.32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4.71</v>
      </c>
      <c r="M62" s="25">
        <f t="shared" si="28"/>
        <v>0</v>
      </c>
      <c r="N62" s="25">
        <f t="shared" si="29"/>
        <v>113.1368700000002</v>
      </c>
      <c r="O62" s="25">
        <f t="shared" si="30"/>
        <v>0</v>
      </c>
      <c r="P62" s="25">
        <f t="shared" si="31"/>
        <v>0</v>
      </c>
      <c r="Q62" s="25">
        <f t="shared" si="32"/>
        <v>0</v>
      </c>
      <c r="R62" s="25">
        <f t="shared" si="33"/>
        <v>0</v>
      </c>
      <c r="S62" s="25">
        <f t="shared" si="34"/>
        <v>0</v>
      </c>
      <c r="T62" s="25">
        <f t="shared" si="19"/>
        <v>89.457060000000141</v>
      </c>
      <c r="U62" s="25">
        <f t="shared" si="35"/>
        <v>0</v>
      </c>
      <c r="V62" s="25">
        <f t="shared" si="36"/>
        <v>111.82132500000017</v>
      </c>
      <c r="W62" s="23">
        <f t="shared" si="37"/>
        <v>111.82132500000017</v>
      </c>
      <c r="X62" s="25">
        <f t="shared" si="38"/>
        <v>-1.3155450000000286</v>
      </c>
      <c r="Y62" s="26">
        <f t="shared" si="39"/>
        <v>1481.9393475000004</v>
      </c>
      <c r="Z62" s="46">
        <v>680</v>
      </c>
      <c r="AA62" s="28"/>
      <c r="AB62" s="9"/>
    </row>
    <row r="63" spans="1:28" s="1" customFormat="1" ht="9" customHeight="1" x14ac:dyDescent="0.15">
      <c r="A63" s="20">
        <f t="shared" si="25"/>
        <v>35</v>
      </c>
      <c r="B63" s="21" t="s">
        <v>20</v>
      </c>
      <c r="C63" s="22">
        <f t="shared" si="26"/>
        <v>0</v>
      </c>
      <c r="D63" s="23">
        <f t="shared" si="27"/>
        <v>10</v>
      </c>
      <c r="E63" s="23">
        <v>0</v>
      </c>
      <c r="F63" s="23">
        <v>4.3499999999999996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2.1</v>
      </c>
      <c r="M63" s="25">
        <f t="shared" si="28"/>
        <v>0</v>
      </c>
      <c r="N63" s="25">
        <f t="shared" si="29"/>
        <v>116.7</v>
      </c>
      <c r="O63" s="25">
        <f t="shared" si="30"/>
        <v>0</v>
      </c>
      <c r="P63" s="25">
        <f t="shared" si="31"/>
        <v>0</v>
      </c>
      <c r="Q63" s="25">
        <f t="shared" si="32"/>
        <v>0</v>
      </c>
      <c r="R63" s="25">
        <f t="shared" si="33"/>
        <v>0</v>
      </c>
      <c r="S63" s="25">
        <f t="shared" si="34"/>
        <v>0</v>
      </c>
      <c r="T63" s="25">
        <f t="shared" si="19"/>
        <v>68.100000000000009</v>
      </c>
      <c r="U63" s="25">
        <f t="shared" si="35"/>
        <v>0</v>
      </c>
      <c r="V63" s="25">
        <f t="shared" si="36"/>
        <v>85.125000000000014</v>
      </c>
      <c r="W63" s="23">
        <f t="shared" si="37"/>
        <v>85.125000000000014</v>
      </c>
      <c r="X63" s="25">
        <f t="shared" si="38"/>
        <v>-31.574999999999989</v>
      </c>
      <c r="Y63" s="26">
        <f t="shared" si="39"/>
        <v>1513.5143475000004</v>
      </c>
      <c r="Z63" s="46">
        <v>700</v>
      </c>
      <c r="AA63" s="28"/>
      <c r="AB63" s="9"/>
    </row>
    <row r="64" spans="1:28" s="1" customFormat="1" ht="9" customHeight="1" x14ac:dyDescent="0.15">
      <c r="A64" s="20">
        <f t="shared" si="25"/>
        <v>36</v>
      </c>
      <c r="B64" s="21" t="s">
        <v>20</v>
      </c>
      <c r="C64" s="22">
        <f t="shared" si="26"/>
        <v>0</v>
      </c>
      <c r="D64" s="23">
        <f t="shared" si="27"/>
        <v>10</v>
      </c>
      <c r="E64" s="23">
        <v>0</v>
      </c>
      <c r="F64" s="23">
        <v>3.04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1.25</v>
      </c>
      <c r="M64" s="25">
        <f t="shared" si="28"/>
        <v>0</v>
      </c>
      <c r="N64" s="25">
        <f t="shared" si="29"/>
        <v>73.899999999999991</v>
      </c>
      <c r="O64" s="25">
        <f t="shared" si="30"/>
        <v>0</v>
      </c>
      <c r="P64" s="25">
        <f t="shared" si="31"/>
        <v>0</v>
      </c>
      <c r="Q64" s="25">
        <f t="shared" si="32"/>
        <v>0</v>
      </c>
      <c r="R64" s="25">
        <f t="shared" si="33"/>
        <v>0</v>
      </c>
      <c r="S64" s="25">
        <f t="shared" si="34"/>
        <v>0</v>
      </c>
      <c r="T64" s="25">
        <f t="shared" si="19"/>
        <v>33.5</v>
      </c>
      <c r="U64" s="25">
        <f t="shared" si="35"/>
        <v>0</v>
      </c>
      <c r="V64" s="25">
        <f t="shared" si="36"/>
        <v>41.875</v>
      </c>
      <c r="W64" s="23">
        <f t="shared" si="37"/>
        <v>41.875</v>
      </c>
      <c r="X64" s="25">
        <f t="shared" si="38"/>
        <v>-32.024999999999991</v>
      </c>
      <c r="Y64" s="26">
        <f t="shared" si="39"/>
        <v>1545.5393475000005</v>
      </c>
      <c r="Z64" s="46">
        <v>720</v>
      </c>
      <c r="AA64" s="28"/>
      <c r="AB64" s="9"/>
    </row>
    <row r="65" spans="1:28" s="1" customFormat="1" ht="9" customHeight="1" x14ac:dyDescent="0.15">
      <c r="A65" s="20">
        <f t="shared" si="25"/>
        <v>37</v>
      </c>
      <c r="B65" s="21" t="s">
        <v>20</v>
      </c>
      <c r="C65" s="22">
        <f t="shared" si="26"/>
        <v>0</v>
      </c>
      <c r="D65" s="23">
        <f t="shared" si="27"/>
        <v>10</v>
      </c>
      <c r="E65" s="23">
        <v>0</v>
      </c>
      <c r="F65" s="23">
        <v>2.59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1.61</v>
      </c>
      <c r="M65" s="25">
        <f t="shared" si="28"/>
        <v>0</v>
      </c>
      <c r="N65" s="25">
        <f t="shared" si="29"/>
        <v>56.3</v>
      </c>
      <c r="O65" s="25">
        <f t="shared" si="30"/>
        <v>0</v>
      </c>
      <c r="P65" s="25">
        <f t="shared" si="31"/>
        <v>0</v>
      </c>
      <c r="Q65" s="25">
        <f t="shared" si="32"/>
        <v>0</v>
      </c>
      <c r="R65" s="25">
        <f t="shared" si="33"/>
        <v>0</v>
      </c>
      <c r="S65" s="25">
        <f t="shared" si="34"/>
        <v>0</v>
      </c>
      <c r="T65" s="25">
        <f t="shared" si="19"/>
        <v>28.6</v>
      </c>
      <c r="U65" s="25">
        <f t="shared" si="35"/>
        <v>0</v>
      </c>
      <c r="V65" s="25">
        <f t="shared" si="36"/>
        <v>35.75</v>
      </c>
      <c r="W65" s="23">
        <f t="shared" si="37"/>
        <v>35.75</v>
      </c>
      <c r="X65" s="25">
        <f t="shared" si="38"/>
        <v>-20.549999999999997</v>
      </c>
      <c r="Y65" s="26">
        <f t="shared" si="39"/>
        <v>1566.0893475000005</v>
      </c>
      <c r="Z65" s="46">
        <v>740</v>
      </c>
      <c r="AA65" s="28"/>
      <c r="AB65" s="9"/>
    </row>
    <row r="66" spans="1:28" s="1" customFormat="1" ht="9" customHeight="1" x14ac:dyDescent="0.15">
      <c r="A66" s="20">
        <f t="shared" si="25"/>
        <v>38</v>
      </c>
      <c r="B66" s="21" t="s">
        <v>20</v>
      </c>
      <c r="C66" s="22">
        <f t="shared" si="26"/>
        <v>0</v>
      </c>
      <c r="D66" s="23">
        <f t="shared" si="27"/>
        <v>10</v>
      </c>
      <c r="E66" s="23">
        <v>0</v>
      </c>
      <c r="F66" s="23">
        <v>1.85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3.34</v>
      </c>
      <c r="M66" s="25">
        <f t="shared" si="28"/>
        <v>0</v>
      </c>
      <c r="N66" s="25">
        <f t="shared" si="29"/>
        <v>44.399999999999991</v>
      </c>
      <c r="O66" s="25">
        <f t="shared" si="30"/>
        <v>0</v>
      </c>
      <c r="P66" s="25">
        <f t="shared" si="31"/>
        <v>0</v>
      </c>
      <c r="Q66" s="25">
        <f t="shared" si="32"/>
        <v>0</v>
      </c>
      <c r="R66" s="25">
        <f t="shared" si="33"/>
        <v>0</v>
      </c>
      <c r="S66" s="25">
        <f t="shared" si="34"/>
        <v>0</v>
      </c>
      <c r="T66" s="25">
        <f t="shared" si="19"/>
        <v>49.5</v>
      </c>
      <c r="U66" s="25">
        <f t="shared" si="35"/>
        <v>0</v>
      </c>
      <c r="V66" s="25">
        <f t="shared" si="36"/>
        <v>61.875</v>
      </c>
      <c r="W66" s="23">
        <f t="shared" si="37"/>
        <v>44.399999999999991</v>
      </c>
      <c r="X66" s="25">
        <f t="shared" si="38"/>
        <v>17.475000000000009</v>
      </c>
      <c r="Y66" s="26">
        <f t="shared" si="39"/>
        <v>1548.6143475000006</v>
      </c>
      <c r="Z66" s="46">
        <v>760</v>
      </c>
      <c r="AA66" s="28"/>
      <c r="AB66" s="9"/>
    </row>
    <row r="67" spans="1:28" s="1" customFormat="1" ht="9" customHeight="1" x14ac:dyDescent="0.15">
      <c r="A67" s="20">
        <f t="shared" si="25"/>
        <v>39</v>
      </c>
      <c r="B67" s="21" t="s">
        <v>20</v>
      </c>
      <c r="C67" s="22">
        <f t="shared" si="26"/>
        <v>0</v>
      </c>
      <c r="D67" s="23">
        <f t="shared" si="27"/>
        <v>10</v>
      </c>
      <c r="E67" s="23">
        <v>0</v>
      </c>
      <c r="F67" s="23">
        <v>2.73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3.22</v>
      </c>
      <c r="M67" s="25">
        <f t="shared" si="28"/>
        <v>0</v>
      </c>
      <c r="N67" s="25">
        <f t="shared" si="29"/>
        <v>45.8</v>
      </c>
      <c r="O67" s="25">
        <f t="shared" si="30"/>
        <v>0</v>
      </c>
      <c r="P67" s="25">
        <f t="shared" si="31"/>
        <v>0</v>
      </c>
      <c r="Q67" s="25">
        <f t="shared" si="32"/>
        <v>0</v>
      </c>
      <c r="R67" s="25">
        <f t="shared" si="33"/>
        <v>0</v>
      </c>
      <c r="S67" s="25">
        <f t="shared" si="34"/>
        <v>0</v>
      </c>
      <c r="T67" s="25">
        <f t="shared" si="19"/>
        <v>65.600000000000009</v>
      </c>
      <c r="U67" s="25">
        <f t="shared" si="35"/>
        <v>0</v>
      </c>
      <c r="V67" s="25">
        <f t="shared" si="36"/>
        <v>82.000000000000014</v>
      </c>
      <c r="W67" s="23">
        <f t="shared" si="37"/>
        <v>45.8</v>
      </c>
      <c r="X67" s="25">
        <f t="shared" si="38"/>
        <v>36.200000000000017</v>
      </c>
      <c r="Y67" s="26">
        <f t="shared" si="39"/>
        <v>1512.4143475000005</v>
      </c>
      <c r="Z67" s="46">
        <v>780</v>
      </c>
      <c r="AA67" s="28"/>
      <c r="AB67" s="9"/>
    </row>
    <row r="68" spans="1:28" s="1" customFormat="1" ht="9" customHeight="1" x14ac:dyDescent="0.15">
      <c r="A68" s="20">
        <f t="shared" si="25"/>
        <v>40</v>
      </c>
      <c r="B68" s="21" t="s">
        <v>20</v>
      </c>
      <c r="C68" s="22">
        <f t="shared" si="26"/>
        <v>0</v>
      </c>
      <c r="D68" s="23">
        <f t="shared" si="27"/>
        <v>10</v>
      </c>
      <c r="E68" s="23">
        <v>0</v>
      </c>
      <c r="F68" s="23">
        <v>1.25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5.76</v>
      </c>
      <c r="M68" s="25">
        <f t="shared" si="28"/>
        <v>0</v>
      </c>
      <c r="N68" s="25">
        <f t="shared" si="29"/>
        <v>39.799999999999997</v>
      </c>
      <c r="O68" s="25">
        <f t="shared" si="30"/>
        <v>0</v>
      </c>
      <c r="P68" s="25">
        <f t="shared" si="31"/>
        <v>0</v>
      </c>
      <c r="Q68" s="25">
        <f t="shared" si="32"/>
        <v>0</v>
      </c>
      <c r="R68" s="25">
        <f t="shared" si="33"/>
        <v>0</v>
      </c>
      <c r="S68" s="25">
        <f t="shared" si="34"/>
        <v>0</v>
      </c>
      <c r="T68" s="25">
        <f t="shared" si="19"/>
        <v>89.800000000000011</v>
      </c>
      <c r="U68" s="25">
        <f t="shared" si="35"/>
        <v>0</v>
      </c>
      <c r="V68" s="25">
        <f t="shared" si="36"/>
        <v>112.25000000000001</v>
      </c>
      <c r="W68" s="23">
        <f t="shared" si="37"/>
        <v>39.799999999999997</v>
      </c>
      <c r="X68" s="25">
        <f t="shared" si="38"/>
        <v>72.450000000000017</v>
      </c>
      <c r="Y68" s="26">
        <f t="shared" si="39"/>
        <v>1439.9643475000005</v>
      </c>
      <c r="Z68" s="46">
        <v>800</v>
      </c>
      <c r="AA68" s="28"/>
      <c r="AB68" s="9"/>
    </row>
    <row r="69" spans="1:28" s="1" customFormat="1" ht="9" customHeight="1" x14ac:dyDescent="0.15">
      <c r="A69" s="20">
        <f t="shared" si="25"/>
        <v>41</v>
      </c>
      <c r="B69" s="21" t="s">
        <v>20</v>
      </c>
      <c r="C69" s="22">
        <f t="shared" si="26"/>
        <v>0</v>
      </c>
      <c r="D69" s="23">
        <f t="shared" si="27"/>
        <v>10</v>
      </c>
      <c r="E69" s="23">
        <v>0</v>
      </c>
      <c r="F69" s="23">
        <v>0.41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2.72</v>
      </c>
      <c r="M69" s="25">
        <f t="shared" si="28"/>
        <v>0</v>
      </c>
      <c r="N69" s="25">
        <f t="shared" si="29"/>
        <v>16.599999999999998</v>
      </c>
      <c r="O69" s="25">
        <f t="shared" si="30"/>
        <v>0</v>
      </c>
      <c r="P69" s="25">
        <f t="shared" si="31"/>
        <v>0</v>
      </c>
      <c r="Q69" s="25">
        <f t="shared" si="32"/>
        <v>0</v>
      </c>
      <c r="R69" s="25">
        <f t="shared" si="33"/>
        <v>0</v>
      </c>
      <c r="S69" s="25">
        <f t="shared" si="34"/>
        <v>0</v>
      </c>
      <c r="T69" s="25">
        <f t="shared" si="19"/>
        <v>84.800000000000011</v>
      </c>
      <c r="U69" s="25">
        <f t="shared" si="35"/>
        <v>0</v>
      </c>
      <c r="V69" s="25">
        <f t="shared" si="36"/>
        <v>106.00000000000001</v>
      </c>
      <c r="W69" s="23">
        <f t="shared" si="37"/>
        <v>16.599999999999998</v>
      </c>
      <c r="X69" s="25">
        <f t="shared" si="38"/>
        <v>89.40000000000002</v>
      </c>
      <c r="Y69" s="26">
        <f t="shared" si="39"/>
        <v>1350.5643475000004</v>
      </c>
      <c r="Z69" s="46">
        <v>820</v>
      </c>
      <c r="AA69" s="28"/>
      <c r="AB69" s="9"/>
    </row>
    <row r="70" spans="1:28" s="1" customFormat="1" ht="9" customHeight="1" x14ac:dyDescent="0.15">
      <c r="A70" s="20">
        <f t="shared" si="25"/>
        <v>42</v>
      </c>
      <c r="B70" s="21" t="s">
        <v>20</v>
      </c>
      <c r="C70" s="22">
        <f t="shared" si="26"/>
        <v>0</v>
      </c>
      <c r="D70" s="23">
        <f t="shared" si="27"/>
        <v>10</v>
      </c>
      <c r="E70" s="23">
        <v>0</v>
      </c>
      <c r="F70" s="23">
        <v>1.77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4.1500000000000004</v>
      </c>
      <c r="M70" s="25">
        <f t="shared" si="28"/>
        <v>0</v>
      </c>
      <c r="N70" s="25">
        <f t="shared" si="29"/>
        <v>21.8</v>
      </c>
      <c r="O70" s="25">
        <f t="shared" si="30"/>
        <v>0</v>
      </c>
      <c r="P70" s="25">
        <f t="shared" si="31"/>
        <v>0</v>
      </c>
      <c r="Q70" s="25">
        <f t="shared" si="32"/>
        <v>0</v>
      </c>
      <c r="R70" s="25">
        <f t="shared" si="33"/>
        <v>0</v>
      </c>
      <c r="S70" s="25">
        <f t="shared" si="34"/>
        <v>0</v>
      </c>
      <c r="T70" s="25">
        <f t="shared" si="19"/>
        <v>68.700000000000017</v>
      </c>
      <c r="U70" s="25">
        <f t="shared" si="35"/>
        <v>0</v>
      </c>
      <c r="V70" s="25">
        <f t="shared" si="36"/>
        <v>85.875000000000028</v>
      </c>
      <c r="W70" s="23">
        <f t="shared" si="37"/>
        <v>21.8</v>
      </c>
      <c r="X70" s="25">
        <f t="shared" si="38"/>
        <v>64.075000000000031</v>
      </c>
      <c r="Y70" s="26">
        <f t="shared" si="39"/>
        <v>1286.4893475000003</v>
      </c>
      <c r="Z70" s="46">
        <v>840</v>
      </c>
      <c r="AA70" s="28"/>
      <c r="AB70" s="9"/>
    </row>
    <row r="71" spans="1:28" s="1" customFormat="1" ht="9" customHeight="1" x14ac:dyDescent="0.15">
      <c r="A71" s="20">
        <f t="shared" si="25"/>
        <v>43</v>
      </c>
      <c r="B71" s="21" t="s">
        <v>20</v>
      </c>
      <c r="C71" s="22">
        <f t="shared" si="26"/>
        <v>0</v>
      </c>
      <c r="D71" s="23">
        <f t="shared" si="27"/>
        <v>10</v>
      </c>
      <c r="E71" s="23">
        <v>0</v>
      </c>
      <c r="F71" s="23">
        <v>1.79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5.47</v>
      </c>
      <c r="M71" s="25">
        <f t="shared" si="28"/>
        <v>0</v>
      </c>
      <c r="N71" s="25">
        <f t="shared" si="29"/>
        <v>35.6</v>
      </c>
      <c r="O71" s="25">
        <f t="shared" si="30"/>
        <v>0</v>
      </c>
      <c r="P71" s="25">
        <f t="shared" si="31"/>
        <v>0</v>
      </c>
      <c r="Q71" s="25">
        <f t="shared" si="32"/>
        <v>0</v>
      </c>
      <c r="R71" s="25">
        <f t="shared" si="33"/>
        <v>0</v>
      </c>
      <c r="S71" s="25">
        <f t="shared" si="34"/>
        <v>0</v>
      </c>
      <c r="T71" s="25">
        <f t="shared" si="19"/>
        <v>96.200000000000017</v>
      </c>
      <c r="U71" s="25">
        <f t="shared" si="35"/>
        <v>0</v>
      </c>
      <c r="V71" s="25">
        <f t="shared" si="36"/>
        <v>120.25000000000003</v>
      </c>
      <c r="W71" s="23">
        <f t="shared" si="37"/>
        <v>35.6</v>
      </c>
      <c r="X71" s="25">
        <f t="shared" si="38"/>
        <v>84.650000000000034</v>
      </c>
      <c r="Y71" s="26">
        <f t="shared" si="39"/>
        <v>1201.8393475000003</v>
      </c>
      <c r="Z71" s="46">
        <v>860</v>
      </c>
      <c r="AA71" s="28"/>
      <c r="AB71" s="9"/>
    </row>
    <row r="72" spans="1:28" s="1" customFormat="1" ht="9" customHeight="1" x14ac:dyDescent="0.15">
      <c r="A72" s="20">
        <f t="shared" si="25"/>
        <v>43</v>
      </c>
      <c r="B72" s="21" t="s">
        <v>20</v>
      </c>
      <c r="C72" s="22">
        <f t="shared" si="26"/>
        <v>18.008000000000038</v>
      </c>
      <c r="D72" s="23">
        <f t="shared" si="27"/>
        <v>9.0040000000000191</v>
      </c>
      <c r="E72" s="23">
        <v>0</v>
      </c>
      <c r="F72" s="23">
        <v>2.0699999999999998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6.36</v>
      </c>
      <c r="M72" s="25">
        <f t="shared" si="28"/>
        <v>0</v>
      </c>
      <c r="N72" s="25">
        <f t="shared" si="29"/>
        <v>34.755440000000071</v>
      </c>
      <c r="O72" s="25">
        <f t="shared" si="30"/>
        <v>0</v>
      </c>
      <c r="P72" s="25">
        <f t="shared" si="31"/>
        <v>0</v>
      </c>
      <c r="Q72" s="25">
        <f t="shared" si="32"/>
        <v>0</v>
      </c>
      <c r="R72" s="25">
        <f t="shared" si="33"/>
        <v>0</v>
      </c>
      <c r="S72" s="25">
        <f t="shared" si="34"/>
        <v>0</v>
      </c>
      <c r="T72" s="25">
        <f t="shared" si="19"/>
        <v>106.51732000000023</v>
      </c>
      <c r="U72" s="25">
        <f t="shared" si="35"/>
        <v>0</v>
      </c>
      <c r="V72" s="25">
        <f t="shared" si="36"/>
        <v>133.14665000000028</v>
      </c>
      <c r="W72" s="23">
        <f t="shared" si="37"/>
        <v>34.755440000000071</v>
      </c>
      <c r="X72" s="25">
        <f t="shared" si="38"/>
        <v>98.3912100000002</v>
      </c>
      <c r="Y72" s="26">
        <f t="shared" si="39"/>
        <v>1103.4481375</v>
      </c>
      <c r="Z72" s="46">
        <v>878.00800000000004</v>
      </c>
      <c r="AA72" s="28"/>
      <c r="AB72" s="9"/>
    </row>
    <row r="73" spans="1:28" s="1" customFormat="1" ht="9" customHeight="1" x14ac:dyDescent="0.15">
      <c r="A73" s="20">
        <f t="shared" si="25"/>
        <v>44</v>
      </c>
      <c r="B73" s="21" t="s">
        <v>20</v>
      </c>
      <c r="C73" s="22">
        <f t="shared" si="26"/>
        <v>0</v>
      </c>
      <c r="D73" s="23">
        <f t="shared" si="27"/>
        <v>0.9959999999999809</v>
      </c>
      <c r="E73" s="23">
        <v>0</v>
      </c>
      <c r="F73" s="23">
        <v>2.42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6.45</v>
      </c>
      <c r="M73" s="25">
        <f t="shared" si="28"/>
        <v>0</v>
      </c>
      <c r="N73" s="25">
        <f t="shared" si="29"/>
        <v>4.4720399999999145</v>
      </c>
      <c r="O73" s="25">
        <f t="shared" si="30"/>
        <v>0</v>
      </c>
      <c r="P73" s="25">
        <f t="shared" si="31"/>
        <v>0</v>
      </c>
      <c r="Q73" s="25">
        <f t="shared" si="32"/>
        <v>0</v>
      </c>
      <c r="R73" s="25">
        <f t="shared" si="33"/>
        <v>0</v>
      </c>
      <c r="S73" s="25">
        <f t="shared" si="34"/>
        <v>0</v>
      </c>
      <c r="T73" s="25">
        <f t="shared" si="19"/>
        <v>12.758759999999755</v>
      </c>
      <c r="U73" s="25">
        <f t="shared" si="35"/>
        <v>0</v>
      </c>
      <c r="V73" s="25">
        <f t="shared" si="36"/>
        <v>15.948449999999694</v>
      </c>
      <c r="W73" s="23">
        <f t="shared" si="37"/>
        <v>4.4720399999999145</v>
      </c>
      <c r="X73" s="25">
        <f t="shared" si="38"/>
        <v>11.476409999999779</v>
      </c>
      <c r="Y73" s="26">
        <f t="shared" si="39"/>
        <v>1091.9717275000003</v>
      </c>
      <c r="Z73" s="46">
        <v>880</v>
      </c>
      <c r="AA73" s="28"/>
      <c r="AB73" s="9"/>
    </row>
    <row r="74" spans="1:28" s="1" customFormat="1" ht="9" customHeight="1" x14ac:dyDescent="0.15">
      <c r="A74" s="20">
        <f t="shared" si="25"/>
        <v>44</v>
      </c>
      <c r="B74" s="21" t="s">
        <v>20</v>
      </c>
      <c r="C74" s="22">
        <f t="shared" si="26"/>
        <v>16.653999999999996</v>
      </c>
      <c r="D74" s="23">
        <f t="shared" si="27"/>
        <v>8.3269999999999982</v>
      </c>
      <c r="E74" s="23">
        <v>0</v>
      </c>
      <c r="F74" s="23">
        <v>5.0599999999999996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8.5500000000000007</v>
      </c>
      <c r="M74" s="25">
        <f t="shared" si="28"/>
        <v>0</v>
      </c>
      <c r="N74" s="25">
        <f t="shared" si="29"/>
        <v>62.285959999999982</v>
      </c>
      <c r="O74" s="25">
        <f t="shared" si="30"/>
        <v>0</v>
      </c>
      <c r="P74" s="25">
        <f t="shared" si="31"/>
        <v>0</v>
      </c>
      <c r="Q74" s="25">
        <f t="shared" si="32"/>
        <v>0</v>
      </c>
      <c r="R74" s="25">
        <f t="shared" si="33"/>
        <v>0</v>
      </c>
      <c r="S74" s="25">
        <f t="shared" si="34"/>
        <v>0</v>
      </c>
      <c r="T74" s="25">
        <f t="shared" si="19"/>
        <v>124.90499999999997</v>
      </c>
      <c r="U74" s="25">
        <f t="shared" si="35"/>
        <v>0</v>
      </c>
      <c r="V74" s="25">
        <f t="shared" si="36"/>
        <v>156.13124999999997</v>
      </c>
      <c r="W74" s="23">
        <f t="shared" si="37"/>
        <v>62.285959999999982</v>
      </c>
      <c r="X74" s="25">
        <f t="shared" si="38"/>
        <v>93.845289999999977</v>
      </c>
      <c r="Y74" s="26">
        <f t="shared" si="39"/>
        <v>998.12643750000029</v>
      </c>
      <c r="Z74" s="46">
        <v>896.654</v>
      </c>
      <c r="AA74" s="28"/>
      <c r="AB74" s="9"/>
    </row>
    <row r="75" spans="1:28" s="1" customFormat="1" ht="9" customHeight="1" x14ac:dyDescent="0.15">
      <c r="A75" s="20">
        <f t="shared" si="25"/>
        <v>45</v>
      </c>
      <c r="B75" s="21" t="s">
        <v>20</v>
      </c>
      <c r="C75" s="22">
        <f t="shared" si="26"/>
        <v>0</v>
      </c>
      <c r="D75" s="23">
        <f t="shared" si="27"/>
        <v>1.6730000000000018</v>
      </c>
      <c r="E75" s="23">
        <v>0</v>
      </c>
      <c r="F75" s="23">
        <v>5.22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9.74</v>
      </c>
      <c r="M75" s="25">
        <f t="shared" si="28"/>
        <v>0</v>
      </c>
      <c r="N75" s="25">
        <f t="shared" si="29"/>
        <v>17.198440000000019</v>
      </c>
      <c r="O75" s="25">
        <f t="shared" si="30"/>
        <v>0</v>
      </c>
      <c r="P75" s="25">
        <f t="shared" si="31"/>
        <v>0</v>
      </c>
      <c r="Q75" s="25">
        <f t="shared" si="32"/>
        <v>0</v>
      </c>
      <c r="R75" s="25">
        <f t="shared" si="33"/>
        <v>0</v>
      </c>
      <c r="S75" s="25">
        <f t="shared" si="34"/>
        <v>0</v>
      </c>
      <c r="T75" s="25">
        <f t="shared" si="19"/>
        <v>30.599170000000033</v>
      </c>
      <c r="U75" s="25">
        <f t="shared" si="35"/>
        <v>0</v>
      </c>
      <c r="V75" s="25">
        <f t="shared" si="36"/>
        <v>38.24896250000004</v>
      </c>
      <c r="W75" s="23">
        <f t="shared" si="37"/>
        <v>17.198440000000019</v>
      </c>
      <c r="X75" s="25">
        <f t="shared" si="38"/>
        <v>21.050522500000021</v>
      </c>
      <c r="Y75" s="26">
        <f t="shared" si="39"/>
        <v>977.07591500000024</v>
      </c>
      <c r="Z75" s="46">
        <v>900</v>
      </c>
      <c r="AA75" s="28"/>
      <c r="AB75" s="9"/>
    </row>
    <row r="76" spans="1:28" s="1" customFormat="1" ht="9" customHeight="1" x14ac:dyDescent="0.15">
      <c r="A76" s="20">
        <f t="shared" si="25"/>
        <v>45</v>
      </c>
      <c r="B76" s="21" t="s">
        <v>20</v>
      </c>
      <c r="C76" s="22">
        <f t="shared" si="26"/>
        <v>15.299999999999955</v>
      </c>
      <c r="D76" s="23">
        <f t="shared" si="27"/>
        <v>7.6499999999999773</v>
      </c>
      <c r="E76" s="23">
        <v>0</v>
      </c>
      <c r="F76" s="23">
        <v>5.1100000000000003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14.07</v>
      </c>
      <c r="M76" s="25">
        <f t="shared" si="28"/>
        <v>0</v>
      </c>
      <c r="N76" s="25">
        <f t="shared" si="29"/>
        <v>79.024499999999762</v>
      </c>
      <c r="O76" s="25">
        <f t="shared" si="30"/>
        <v>0</v>
      </c>
      <c r="P76" s="25">
        <f t="shared" si="31"/>
        <v>0</v>
      </c>
      <c r="Q76" s="25">
        <f t="shared" si="32"/>
        <v>0</v>
      </c>
      <c r="R76" s="25">
        <f t="shared" si="33"/>
        <v>0</v>
      </c>
      <c r="S76" s="25">
        <f t="shared" si="34"/>
        <v>0</v>
      </c>
      <c r="T76" s="25">
        <f t="shared" si="19"/>
        <v>182.14649999999946</v>
      </c>
      <c r="U76" s="25">
        <f t="shared" si="35"/>
        <v>0</v>
      </c>
      <c r="V76" s="25">
        <f t="shared" si="36"/>
        <v>227.68312499999934</v>
      </c>
      <c r="W76" s="23">
        <f t="shared" si="37"/>
        <v>79.024499999999762</v>
      </c>
      <c r="X76" s="25">
        <f t="shared" si="38"/>
        <v>148.65862499999957</v>
      </c>
      <c r="Y76" s="26">
        <f t="shared" si="39"/>
        <v>828.41729000000066</v>
      </c>
      <c r="Z76" s="46">
        <v>915.3</v>
      </c>
      <c r="AA76" s="28"/>
      <c r="AB76" s="9"/>
    </row>
    <row r="77" spans="1:28" s="1" customFormat="1" ht="9" customHeight="1" x14ac:dyDescent="0.15">
      <c r="A77" s="20">
        <f t="shared" si="25"/>
        <v>46</v>
      </c>
      <c r="B77" s="21" t="s">
        <v>20</v>
      </c>
      <c r="C77" s="22">
        <f t="shared" si="26"/>
        <v>0</v>
      </c>
      <c r="D77" s="23">
        <f t="shared" si="27"/>
        <v>2.3500000000000227</v>
      </c>
      <c r="E77" s="23">
        <v>0</v>
      </c>
      <c r="F77" s="23">
        <v>6.22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16.2</v>
      </c>
      <c r="M77" s="25">
        <f t="shared" si="28"/>
        <v>0</v>
      </c>
      <c r="N77" s="25">
        <f t="shared" si="29"/>
        <v>26.625500000000258</v>
      </c>
      <c r="O77" s="25">
        <f t="shared" si="30"/>
        <v>0</v>
      </c>
      <c r="P77" s="25">
        <f t="shared" si="31"/>
        <v>0</v>
      </c>
      <c r="Q77" s="25">
        <f t="shared" si="32"/>
        <v>0</v>
      </c>
      <c r="R77" s="25">
        <f t="shared" si="33"/>
        <v>0</v>
      </c>
      <c r="S77" s="25">
        <f t="shared" si="34"/>
        <v>0</v>
      </c>
      <c r="T77" s="25">
        <f t="shared" si="19"/>
        <v>71.134500000000685</v>
      </c>
      <c r="U77" s="25">
        <f t="shared" si="35"/>
        <v>0</v>
      </c>
      <c r="V77" s="25">
        <f t="shared" si="36"/>
        <v>88.918125000000856</v>
      </c>
      <c r="W77" s="23">
        <f t="shared" si="37"/>
        <v>26.625500000000258</v>
      </c>
      <c r="X77" s="25">
        <f t="shared" si="38"/>
        <v>62.292625000000598</v>
      </c>
      <c r="Y77" s="26">
        <f t="shared" si="39"/>
        <v>766.12466500000005</v>
      </c>
      <c r="Z77" s="46">
        <v>920</v>
      </c>
      <c r="AA77" s="28"/>
      <c r="AB77" s="9"/>
    </row>
    <row r="78" spans="1:28" s="1" customFormat="1" ht="9" customHeight="1" x14ac:dyDescent="0.15">
      <c r="A78" s="20">
        <f t="shared" si="25"/>
        <v>47</v>
      </c>
      <c r="B78" s="21" t="s">
        <v>20</v>
      </c>
      <c r="C78" s="22">
        <f t="shared" si="26"/>
        <v>0</v>
      </c>
      <c r="D78" s="23">
        <f t="shared" si="27"/>
        <v>10</v>
      </c>
      <c r="E78" s="23">
        <v>0</v>
      </c>
      <c r="F78" s="23">
        <v>3.28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17.5</v>
      </c>
      <c r="M78" s="25">
        <f t="shared" si="28"/>
        <v>0</v>
      </c>
      <c r="N78" s="25">
        <f t="shared" si="29"/>
        <v>95</v>
      </c>
      <c r="O78" s="25">
        <f t="shared" si="30"/>
        <v>0</v>
      </c>
      <c r="P78" s="25">
        <f t="shared" si="31"/>
        <v>0</v>
      </c>
      <c r="Q78" s="25">
        <f t="shared" si="32"/>
        <v>0</v>
      </c>
      <c r="R78" s="25">
        <f t="shared" si="33"/>
        <v>0</v>
      </c>
      <c r="S78" s="25">
        <f t="shared" si="34"/>
        <v>0</v>
      </c>
      <c r="T78" s="25">
        <f t="shared" si="19"/>
        <v>337</v>
      </c>
      <c r="U78" s="25">
        <f t="shared" si="35"/>
        <v>0</v>
      </c>
      <c r="V78" s="25">
        <f t="shared" si="36"/>
        <v>421.25</v>
      </c>
      <c r="W78" s="23">
        <f t="shared" si="37"/>
        <v>95</v>
      </c>
      <c r="X78" s="25">
        <f t="shared" si="38"/>
        <v>326.25</v>
      </c>
      <c r="Y78" s="26">
        <f t="shared" si="39"/>
        <v>439.87466500000005</v>
      </c>
      <c r="Z78" s="46">
        <v>940</v>
      </c>
      <c r="AA78" s="28"/>
      <c r="AB78" s="9"/>
    </row>
    <row r="79" spans="1:28" s="1" customFormat="1" ht="9" customHeight="1" x14ac:dyDescent="0.15">
      <c r="A79" s="20">
        <f t="shared" si="25"/>
        <v>48</v>
      </c>
      <c r="B79" s="21" t="s">
        <v>20</v>
      </c>
      <c r="C79" s="22">
        <f t="shared" si="26"/>
        <v>0</v>
      </c>
      <c r="D79" s="23">
        <f t="shared" si="27"/>
        <v>10</v>
      </c>
      <c r="E79" s="23">
        <v>0</v>
      </c>
      <c r="F79" s="23">
        <v>2.72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18.87</v>
      </c>
      <c r="M79" s="25">
        <f t="shared" si="28"/>
        <v>0</v>
      </c>
      <c r="N79" s="25">
        <f t="shared" si="29"/>
        <v>60</v>
      </c>
      <c r="O79" s="25">
        <f t="shared" si="30"/>
        <v>0</v>
      </c>
      <c r="P79" s="25">
        <f t="shared" si="31"/>
        <v>0</v>
      </c>
      <c r="Q79" s="25">
        <f t="shared" si="32"/>
        <v>0</v>
      </c>
      <c r="R79" s="25">
        <f t="shared" si="33"/>
        <v>0</v>
      </c>
      <c r="S79" s="25">
        <f t="shared" si="34"/>
        <v>0</v>
      </c>
      <c r="T79" s="25">
        <f t="shared" si="19"/>
        <v>363.70000000000005</v>
      </c>
      <c r="U79" s="25">
        <f t="shared" si="35"/>
        <v>0</v>
      </c>
      <c r="V79" s="25">
        <f t="shared" si="36"/>
        <v>454.62500000000006</v>
      </c>
      <c r="W79" s="23">
        <f t="shared" si="37"/>
        <v>60</v>
      </c>
      <c r="X79" s="25">
        <f t="shared" si="38"/>
        <v>394.62500000000006</v>
      </c>
      <c r="Y79" s="26">
        <f t="shared" si="39"/>
        <v>45.249664999999993</v>
      </c>
      <c r="Z79" s="46">
        <v>960</v>
      </c>
      <c r="AA79" s="28"/>
      <c r="AB79" s="9"/>
    </row>
    <row r="80" spans="1:28" s="1" customFormat="1" ht="9" customHeight="1" x14ac:dyDescent="0.15">
      <c r="A80" s="20">
        <f t="shared" si="25"/>
        <v>49</v>
      </c>
      <c r="B80" s="21" t="s">
        <v>20</v>
      </c>
      <c r="C80" s="22">
        <f t="shared" si="26"/>
        <v>0</v>
      </c>
      <c r="D80" s="23">
        <f t="shared" si="27"/>
        <v>10</v>
      </c>
      <c r="E80" s="23">
        <v>0</v>
      </c>
      <c r="F80" s="23">
        <v>3.24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15.61</v>
      </c>
      <c r="M80" s="25">
        <f t="shared" si="28"/>
        <v>0</v>
      </c>
      <c r="N80" s="25">
        <f t="shared" si="29"/>
        <v>59.600000000000009</v>
      </c>
      <c r="O80" s="25">
        <f t="shared" si="30"/>
        <v>0</v>
      </c>
      <c r="P80" s="25">
        <f t="shared" si="31"/>
        <v>0</v>
      </c>
      <c r="Q80" s="25">
        <f t="shared" si="32"/>
        <v>0</v>
      </c>
      <c r="R80" s="25">
        <f t="shared" si="33"/>
        <v>0</v>
      </c>
      <c r="S80" s="25">
        <f t="shared" si="34"/>
        <v>0</v>
      </c>
      <c r="T80" s="25">
        <f t="shared" si="19"/>
        <v>344.80000000000007</v>
      </c>
      <c r="U80" s="25">
        <f t="shared" si="35"/>
        <v>0</v>
      </c>
      <c r="V80" s="25">
        <f t="shared" si="36"/>
        <v>431.00000000000011</v>
      </c>
      <c r="W80" s="23">
        <f t="shared" si="37"/>
        <v>59.600000000000009</v>
      </c>
      <c r="X80" s="25">
        <f t="shared" si="38"/>
        <v>371.40000000000009</v>
      </c>
      <c r="Y80" s="26">
        <f t="shared" si="39"/>
        <v>-326.1503350000001</v>
      </c>
      <c r="Z80" s="46">
        <v>980</v>
      </c>
      <c r="AA80" s="28"/>
      <c r="AB80" s="9"/>
    </row>
    <row r="81" spans="1:30" s="1" customFormat="1" ht="9" customHeight="1" x14ac:dyDescent="0.15">
      <c r="A81" s="20">
        <f t="shared" si="25"/>
        <v>50</v>
      </c>
      <c r="B81" s="21" t="s">
        <v>20</v>
      </c>
      <c r="C81" s="22">
        <f t="shared" si="26"/>
        <v>0</v>
      </c>
      <c r="D81" s="23">
        <f t="shared" si="27"/>
        <v>10</v>
      </c>
      <c r="E81" s="23">
        <v>0</v>
      </c>
      <c r="F81" s="23">
        <v>6.1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12.29</v>
      </c>
      <c r="M81" s="25">
        <f t="shared" si="28"/>
        <v>0</v>
      </c>
      <c r="N81" s="25">
        <f t="shared" si="29"/>
        <v>93.4</v>
      </c>
      <c r="O81" s="25">
        <f t="shared" si="30"/>
        <v>0</v>
      </c>
      <c r="P81" s="25">
        <f t="shared" si="31"/>
        <v>0</v>
      </c>
      <c r="Q81" s="25">
        <f t="shared" si="32"/>
        <v>0</v>
      </c>
      <c r="R81" s="25">
        <f t="shared" si="33"/>
        <v>0</v>
      </c>
      <c r="S81" s="25">
        <f t="shared" si="34"/>
        <v>0</v>
      </c>
      <c r="T81" s="25">
        <f t="shared" si="19"/>
        <v>279</v>
      </c>
      <c r="U81" s="25">
        <f t="shared" si="35"/>
        <v>0</v>
      </c>
      <c r="V81" s="25">
        <f t="shared" si="36"/>
        <v>348.75</v>
      </c>
      <c r="W81" s="23">
        <f t="shared" si="37"/>
        <v>93.4</v>
      </c>
      <c r="X81" s="25">
        <f t="shared" si="38"/>
        <v>255.35</v>
      </c>
      <c r="Y81" s="26">
        <f t="shared" si="39"/>
        <v>-581.50033500000006</v>
      </c>
      <c r="Z81" s="46">
        <v>1000</v>
      </c>
      <c r="AA81" s="28"/>
      <c r="AB81" s="9"/>
    </row>
    <row r="82" spans="1:30" s="1" customFormat="1" ht="9" customHeight="1" x14ac:dyDescent="0.15">
      <c r="A82" s="20">
        <f t="shared" si="25"/>
        <v>51</v>
      </c>
      <c r="B82" s="21" t="s">
        <v>20</v>
      </c>
      <c r="C82" s="22">
        <f t="shared" si="26"/>
        <v>0</v>
      </c>
      <c r="D82" s="23">
        <f t="shared" si="27"/>
        <v>10</v>
      </c>
      <c r="E82" s="23">
        <v>0</v>
      </c>
      <c r="F82" s="23">
        <v>5.0999999999999996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4.43</v>
      </c>
      <c r="M82" s="25">
        <f t="shared" si="28"/>
        <v>0</v>
      </c>
      <c r="N82" s="25">
        <f t="shared" si="29"/>
        <v>112</v>
      </c>
      <c r="O82" s="25">
        <f t="shared" si="30"/>
        <v>0</v>
      </c>
      <c r="P82" s="25">
        <f t="shared" si="31"/>
        <v>0</v>
      </c>
      <c r="Q82" s="25">
        <f t="shared" si="32"/>
        <v>0</v>
      </c>
      <c r="R82" s="25">
        <f t="shared" si="33"/>
        <v>0</v>
      </c>
      <c r="S82" s="25">
        <f t="shared" si="34"/>
        <v>0</v>
      </c>
      <c r="T82" s="25">
        <f t="shared" si="19"/>
        <v>167.2</v>
      </c>
      <c r="U82" s="25">
        <f t="shared" si="35"/>
        <v>0</v>
      </c>
      <c r="V82" s="25">
        <f t="shared" si="36"/>
        <v>209</v>
      </c>
      <c r="W82" s="23">
        <f t="shared" si="37"/>
        <v>112</v>
      </c>
      <c r="X82" s="25">
        <f t="shared" si="38"/>
        <v>97</v>
      </c>
      <c r="Y82" s="26">
        <f t="shared" si="39"/>
        <v>-678.50033500000006</v>
      </c>
      <c r="Z82" s="46">
        <v>1020</v>
      </c>
      <c r="AA82" s="28"/>
      <c r="AB82" s="9"/>
    </row>
    <row r="83" spans="1:30" s="1" customFormat="1" ht="9" customHeight="1" x14ac:dyDescent="0.15">
      <c r="A83" s="20">
        <f t="shared" si="25"/>
        <v>52</v>
      </c>
      <c r="B83" s="21" t="s">
        <v>20</v>
      </c>
      <c r="C83" s="22">
        <f t="shared" si="26"/>
        <v>0</v>
      </c>
      <c r="D83" s="23">
        <f t="shared" si="27"/>
        <v>10</v>
      </c>
      <c r="E83" s="23">
        <v>0</v>
      </c>
      <c r="F83" s="23">
        <v>4.82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0.92</v>
      </c>
      <c r="M83" s="25">
        <f t="shared" si="28"/>
        <v>0</v>
      </c>
      <c r="N83" s="25">
        <f t="shared" si="29"/>
        <v>99.2</v>
      </c>
      <c r="O83" s="25">
        <f t="shared" si="30"/>
        <v>0</v>
      </c>
      <c r="P83" s="25">
        <f t="shared" si="31"/>
        <v>0</v>
      </c>
      <c r="Q83" s="25">
        <f t="shared" si="32"/>
        <v>0</v>
      </c>
      <c r="R83" s="25">
        <f t="shared" si="33"/>
        <v>0</v>
      </c>
      <c r="S83" s="25">
        <f t="shared" si="34"/>
        <v>0</v>
      </c>
      <c r="T83" s="25">
        <f t="shared" si="19"/>
        <v>53.5</v>
      </c>
      <c r="U83" s="25">
        <f t="shared" si="35"/>
        <v>0</v>
      </c>
      <c r="V83" s="25">
        <f t="shared" si="36"/>
        <v>66.875</v>
      </c>
      <c r="W83" s="23">
        <f t="shared" si="37"/>
        <v>66.875</v>
      </c>
      <c r="X83" s="25">
        <f t="shared" si="38"/>
        <v>-32.325000000000003</v>
      </c>
      <c r="Y83" s="26">
        <f t="shared" si="39"/>
        <v>-646.17533500000002</v>
      </c>
      <c r="Z83" s="46">
        <v>1040</v>
      </c>
      <c r="AA83" s="28"/>
      <c r="AB83" s="9"/>
    </row>
    <row r="84" spans="1:30" s="1" customFormat="1" ht="9" customHeight="1" x14ac:dyDescent="0.15">
      <c r="A84" s="20">
        <f t="shared" si="25"/>
        <v>53</v>
      </c>
      <c r="B84" s="21" t="s">
        <v>20</v>
      </c>
      <c r="C84" s="22">
        <f t="shared" si="26"/>
        <v>0</v>
      </c>
      <c r="D84" s="23">
        <f t="shared" si="27"/>
        <v>10</v>
      </c>
      <c r="E84" s="23">
        <v>0</v>
      </c>
      <c r="F84" s="23">
        <v>7.98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0.7</v>
      </c>
      <c r="M84" s="25">
        <f t="shared" si="28"/>
        <v>0</v>
      </c>
      <c r="N84" s="25">
        <f t="shared" si="29"/>
        <v>128</v>
      </c>
      <c r="O84" s="25">
        <f t="shared" si="30"/>
        <v>0</v>
      </c>
      <c r="P84" s="25">
        <f t="shared" si="31"/>
        <v>0</v>
      </c>
      <c r="Q84" s="25">
        <f t="shared" si="32"/>
        <v>0</v>
      </c>
      <c r="R84" s="25">
        <f t="shared" si="33"/>
        <v>0</v>
      </c>
      <c r="S84" s="25">
        <f t="shared" si="34"/>
        <v>0</v>
      </c>
      <c r="T84" s="25">
        <f t="shared" si="19"/>
        <v>16.200000000000003</v>
      </c>
      <c r="U84" s="25">
        <f t="shared" si="35"/>
        <v>0</v>
      </c>
      <c r="V84" s="25">
        <f t="shared" si="36"/>
        <v>20.250000000000004</v>
      </c>
      <c r="W84" s="23">
        <f t="shared" si="37"/>
        <v>20.250000000000004</v>
      </c>
      <c r="X84" s="25">
        <f t="shared" si="38"/>
        <v>-107.75</v>
      </c>
      <c r="Y84" s="26">
        <f t="shared" si="39"/>
        <v>-538.42533500000002</v>
      </c>
      <c r="Z84" s="46">
        <v>1060</v>
      </c>
      <c r="AA84" s="28"/>
      <c r="AB84" s="9"/>
    </row>
    <row r="85" spans="1:30" s="1" customFormat="1" ht="9" customHeight="1" x14ac:dyDescent="0.15">
      <c r="A85" s="20">
        <f t="shared" si="25"/>
        <v>54</v>
      </c>
      <c r="B85" s="21" t="s">
        <v>20</v>
      </c>
      <c r="C85" s="22">
        <f t="shared" si="26"/>
        <v>0</v>
      </c>
      <c r="D85" s="23">
        <f t="shared" si="27"/>
        <v>10</v>
      </c>
      <c r="E85" s="23">
        <v>0</v>
      </c>
      <c r="F85" s="23">
        <v>8.4499999999999993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0.81</v>
      </c>
      <c r="M85" s="25">
        <f t="shared" si="28"/>
        <v>0</v>
      </c>
      <c r="N85" s="25">
        <f t="shared" si="29"/>
        <v>164.3</v>
      </c>
      <c r="O85" s="25">
        <f t="shared" si="30"/>
        <v>0</v>
      </c>
      <c r="P85" s="25">
        <f t="shared" si="31"/>
        <v>0</v>
      </c>
      <c r="Q85" s="25">
        <f t="shared" si="32"/>
        <v>0</v>
      </c>
      <c r="R85" s="25">
        <f t="shared" si="33"/>
        <v>0</v>
      </c>
      <c r="S85" s="25">
        <f t="shared" si="34"/>
        <v>0</v>
      </c>
      <c r="T85" s="25">
        <f t="shared" si="19"/>
        <v>15.1</v>
      </c>
      <c r="U85" s="25">
        <f t="shared" si="35"/>
        <v>0</v>
      </c>
      <c r="V85" s="25">
        <f t="shared" si="36"/>
        <v>18.875</v>
      </c>
      <c r="W85" s="23">
        <f t="shared" si="37"/>
        <v>18.875</v>
      </c>
      <c r="X85" s="25">
        <f t="shared" si="38"/>
        <v>-145.42500000000001</v>
      </c>
      <c r="Y85" s="26">
        <f t="shared" si="39"/>
        <v>-393.00033500000001</v>
      </c>
      <c r="Z85" s="46">
        <v>1080</v>
      </c>
      <c r="AA85" s="28"/>
      <c r="AB85" s="9"/>
    </row>
    <row r="86" spans="1:30" s="1" customFormat="1" ht="9" customHeight="1" x14ac:dyDescent="0.15">
      <c r="A86" s="20">
        <f t="shared" si="25"/>
        <v>55</v>
      </c>
      <c r="B86" s="21" t="s">
        <v>20</v>
      </c>
      <c r="C86" s="22">
        <f t="shared" si="26"/>
        <v>0</v>
      </c>
      <c r="D86" s="23">
        <f t="shared" si="27"/>
        <v>10</v>
      </c>
      <c r="E86" s="23">
        <v>0</v>
      </c>
      <c r="F86" s="23">
        <v>9.56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1.03</v>
      </c>
      <c r="M86" s="25">
        <f t="shared" si="28"/>
        <v>0</v>
      </c>
      <c r="N86" s="25">
        <f t="shared" si="29"/>
        <v>180.09999999999997</v>
      </c>
      <c r="O86" s="25">
        <f t="shared" si="30"/>
        <v>0</v>
      </c>
      <c r="P86" s="25">
        <f t="shared" si="31"/>
        <v>0</v>
      </c>
      <c r="Q86" s="25">
        <f t="shared" si="32"/>
        <v>0</v>
      </c>
      <c r="R86" s="25">
        <f t="shared" si="33"/>
        <v>0</v>
      </c>
      <c r="S86" s="25">
        <f t="shared" si="34"/>
        <v>0</v>
      </c>
      <c r="T86" s="25">
        <f t="shared" si="19"/>
        <v>18.400000000000002</v>
      </c>
      <c r="U86" s="25">
        <f t="shared" si="35"/>
        <v>0</v>
      </c>
      <c r="V86" s="25">
        <f t="shared" si="36"/>
        <v>23.000000000000004</v>
      </c>
      <c r="W86" s="23">
        <f t="shared" si="37"/>
        <v>23.000000000000004</v>
      </c>
      <c r="X86" s="25">
        <f t="shared" si="38"/>
        <v>-157.09999999999997</v>
      </c>
      <c r="Y86" s="26">
        <f t="shared" si="39"/>
        <v>-235.90033500000004</v>
      </c>
      <c r="Z86" s="46">
        <v>1100</v>
      </c>
      <c r="AA86" s="28"/>
      <c r="AB86" s="9"/>
    </row>
    <row r="87" spans="1:30" s="1" customFormat="1" ht="9" customHeight="1" x14ac:dyDescent="0.15">
      <c r="A87" s="20">
        <f t="shared" si="25"/>
        <v>55</v>
      </c>
      <c r="B87" s="21" t="s">
        <v>20</v>
      </c>
      <c r="C87" s="22">
        <f t="shared" si="26"/>
        <v>14</v>
      </c>
      <c r="D87" s="23">
        <f t="shared" si="27"/>
        <v>7</v>
      </c>
      <c r="E87" s="23">
        <v>0</v>
      </c>
      <c r="F87" s="23">
        <v>2.86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4.59</v>
      </c>
      <c r="M87" s="25">
        <f t="shared" si="28"/>
        <v>0</v>
      </c>
      <c r="N87" s="25">
        <f t="shared" si="29"/>
        <v>86.94</v>
      </c>
      <c r="O87" s="25">
        <f t="shared" si="30"/>
        <v>0</v>
      </c>
      <c r="P87" s="25">
        <f t="shared" si="31"/>
        <v>0</v>
      </c>
      <c r="Q87" s="25">
        <f t="shared" si="32"/>
        <v>0</v>
      </c>
      <c r="R87" s="25">
        <f t="shared" si="33"/>
        <v>0</v>
      </c>
      <c r="S87" s="25">
        <f t="shared" si="34"/>
        <v>0</v>
      </c>
      <c r="T87" s="25">
        <f t="shared" si="19"/>
        <v>39.340000000000003</v>
      </c>
      <c r="U87" s="25">
        <f t="shared" si="35"/>
        <v>0</v>
      </c>
      <c r="V87" s="25">
        <f t="shared" si="36"/>
        <v>49.175000000000004</v>
      </c>
      <c r="W87" s="23">
        <f t="shared" si="37"/>
        <v>49.175000000000004</v>
      </c>
      <c r="X87" s="25">
        <f t="shared" si="38"/>
        <v>-37.764999999999993</v>
      </c>
      <c r="Y87" s="26">
        <f t="shared" si="39"/>
        <v>-198.13533500000005</v>
      </c>
      <c r="Z87" s="46">
        <v>1114</v>
      </c>
      <c r="AA87" s="28"/>
      <c r="AB87" s="9"/>
    </row>
    <row r="88" spans="1:30" s="1" customFormat="1" ht="9" customHeight="1" x14ac:dyDescent="0.15">
      <c r="A88" s="20">
        <f t="shared" si="25"/>
        <v>56</v>
      </c>
      <c r="B88" s="21" t="s">
        <v>20</v>
      </c>
      <c r="C88" s="22">
        <f t="shared" si="26"/>
        <v>0</v>
      </c>
      <c r="D88" s="23">
        <f t="shared" si="27"/>
        <v>3</v>
      </c>
      <c r="E88" s="23">
        <v>0</v>
      </c>
      <c r="F88" s="23">
        <v>5.12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5.47</v>
      </c>
      <c r="M88" s="25">
        <f t="shared" si="28"/>
        <v>0</v>
      </c>
      <c r="N88" s="25">
        <f t="shared" si="29"/>
        <v>23.94</v>
      </c>
      <c r="O88" s="25">
        <f t="shared" si="30"/>
        <v>0</v>
      </c>
      <c r="P88" s="25">
        <f t="shared" si="31"/>
        <v>0</v>
      </c>
      <c r="Q88" s="25">
        <f t="shared" si="32"/>
        <v>0</v>
      </c>
      <c r="R88" s="25">
        <f t="shared" si="33"/>
        <v>0</v>
      </c>
      <c r="S88" s="25">
        <f t="shared" si="34"/>
        <v>0</v>
      </c>
      <c r="T88" s="25">
        <f t="shared" si="19"/>
        <v>30.179999999999996</v>
      </c>
      <c r="U88" s="25">
        <f t="shared" si="35"/>
        <v>0</v>
      </c>
      <c r="V88" s="25">
        <f t="shared" si="36"/>
        <v>37.724999999999994</v>
      </c>
      <c r="W88" s="23">
        <f t="shared" si="37"/>
        <v>23.94</v>
      </c>
      <c r="X88" s="25">
        <f t="shared" si="38"/>
        <v>13.784999999999993</v>
      </c>
      <c r="Y88" s="26">
        <f t="shared" si="39"/>
        <v>-211.92033500000005</v>
      </c>
      <c r="Z88" s="46">
        <v>1120</v>
      </c>
      <c r="AA88" s="28"/>
      <c r="AB88" s="9"/>
    </row>
    <row r="89" spans="1:30" s="1" customFormat="1" ht="9" customHeight="1" x14ac:dyDescent="0.15">
      <c r="A89" s="20">
        <f t="shared" si="25"/>
        <v>57</v>
      </c>
      <c r="B89" s="21" t="s">
        <v>20</v>
      </c>
      <c r="C89" s="22">
        <f t="shared" si="26"/>
        <v>0</v>
      </c>
      <c r="D89" s="23">
        <f t="shared" si="27"/>
        <v>10</v>
      </c>
      <c r="E89" s="23">
        <v>0</v>
      </c>
      <c r="F89" s="23">
        <v>4.24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2.2599999999999998</v>
      </c>
      <c r="M89" s="25">
        <f t="shared" si="28"/>
        <v>0</v>
      </c>
      <c r="N89" s="25">
        <f t="shared" si="29"/>
        <v>93.6</v>
      </c>
      <c r="O89" s="25">
        <f t="shared" si="30"/>
        <v>0</v>
      </c>
      <c r="P89" s="25">
        <f t="shared" si="31"/>
        <v>0</v>
      </c>
      <c r="Q89" s="25">
        <f t="shared" si="32"/>
        <v>0</v>
      </c>
      <c r="R89" s="25">
        <f t="shared" si="33"/>
        <v>0</v>
      </c>
      <c r="S89" s="25">
        <f t="shared" si="34"/>
        <v>0</v>
      </c>
      <c r="T89" s="25">
        <f t="shared" si="19"/>
        <v>77.3</v>
      </c>
      <c r="U89" s="25">
        <f t="shared" si="35"/>
        <v>0</v>
      </c>
      <c r="V89" s="25">
        <f t="shared" si="36"/>
        <v>96.625</v>
      </c>
      <c r="W89" s="23">
        <f t="shared" si="37"/>
        <v>93.6</v>
      </c>
      <c r="X89" s="25">
        <f t="shared" si="38"/>
        <v>3.0250000000000057</v>
      </c>
      <c r="Y89" s="26">
        <f t="shared" si="39"/>
        <v>-214.94533500000006</v>
      </c>
      <c r="Z89" s="46">
        <v>1140</v>
      </c>
      <c r="AA89" s="28"/>
      <c r="AB89" s="9"/>
    </row>
    <row r="90" spans="1:30" s="5" customFormat="1" ht="9.75" thickBot="1" x14ac:dyDescent="0.2">
      <c r="A90" s="30"/>
      <c r="B90" s="31"/>
      <c r="C90" s="32" t="str">
        <f>LEFT(Z90,3)</f>
        <v/>
      </c>
      <c r="D90" s="33" t="s">
        <v>21</v>
      </c>
      <c r="E90" s="33"/>
      <c r="F90" s="34">
        <f>SUM(F9:F89)</f>
        <v>474.71000000000021</v>
      </c>
      <c r="G90" s="35"/>
      <c r="H90" s="35"/>
      <c r="I90" s="35"/>
      <c r="J90" s="35"/>
      <c r="K90" s="35"/>
      <c r="L90" s="34">
        <f>SUM(L9:L89)</f>
        <v>362.61</v>
      </c>
      <c r="M90" s="36">
        <f>SUM(M9:M89)</f>
        <v>0</v>
      </c>
      <c r="N90" s="34">
        <f>SUM(N9:N89)</f>
        <v>5948.8266899999999</v>
      </c>
      <c r="O90" s="37"/>
      <c r="P90" s="37"/>
      <c r="Q90" s="37"/>
      <c r="R90" s="37"/>
      <c r="S90" s="37"/>
      <c r="T90" s="34">
        <f>SUM(T9:T89)</f>
        <v>4931.0176200000005</v>
      </c>
      <c r="U90" s="37"/>
      <c r="V90" s="34">
        <f>SUM(V9:V89)</f>
        <v>6163.7720250000011</v>
      </c>
      <c r="W90" s="36">
        <f>SUM(W9:W89)</f>
        <v>2877.6590212499996</v>
      </c>
      <c r="X90" s="37"/>
      <c r="Y90" s="38"/>
      <c r="Z90" s="39"/>
      <c r="AA90" s="28"/>
      <c r="AD90" s="40"/>
    </row>
    <row r="91" spans="1:30" s="41" customFormat="1" ht="15" x14ac:dyDescent="0.25">
      <c r="C91" s="42"/>
      <c r="F91" s="43"/>
      <c r="L91" s="43"/>
    </row>
    <row r="92" spans="1:30" s="47" customFormat="1" ht="12" x14ac:dyDescent="0.2">
      <c r="D92" s="48"/>
      <c r="F92" s="49"/>
      <c r="H92" s="50"/>
      <c r="I92" s="50"/>
      <c r="J92" s="50"/>
      <c r="K92" s="50"/>
      <c r="L92" s="49"/>
      <c r="N92" s="49"/>
      <c r="T92" s="49"/>
    </row>
    <row r="93" spans="1:30" s="1" customFormat="1" ht="11.25" x14ac:dyDescent="0.2">
      <c r="C93" s="2"/>
      <c r="D93" s="3"/>
      <c r="E93" s="3"/>
      <c r="F93" s="3"/>
      <c r="G93" s="2"/>
      <c r="H93" s="2"/>
      <c r="I93" s="2"/>
      <c r="J93" s="2"/>
      <c r="K93" s="2"/>
      <c r="L93" s="3"/>
      <c r="M93" s="2"/>
      <c r="N93" s="4"/>
      <c r="O93" s="5"/>
      <c r="P93" s="5"/>
      <c r="Q93" s="6"/>
      <c r="R93" s="7"/>
      <c r="S93" s="5"/>
      <c r="T93" s="5"/>
      <c r="U93" s="5"/>
      <c r="V93" s="5"/>
      <c r="W93" s="5"/>
      <c r="X93" s="5"/>
    </row>
  </sheetData>
  <mergeCells count="27">
    <mergeCell ref="A4:C7"/>
    <mergeCell ref="D4:D7"/>
    <mergeCell ref="E4:L4"/>
    <mergeCell ref="M4:X4"/>
    <mergeCell ref="V5:V7"/>
    <mergeCell ref="W5:W7"/>
    <mergeCell ref="X5:X7"/>
    <mergeCell ref="F6:F7"/>
    <mergeCell ref="G6:G7"/>
    <mergeCell ref="H6:H7"/>
    <mergeCell ref="I6:I7"/>
    <mergeCell ref="N6:N7"/>
    <mergeCell ref="O6:O7"/>
    <mergeCell ref="P6:P7"/>
    <mergeCell ref="M5:M7"/>
    <mergeCell ref="N5:Q5"/>
    <mergeCell ref="Y4:Y7"/>
    <mergeCell ref="E5:E7"/>
    <mergeCell ref="F5:I5"/>
    <mergeCell ref="J5:J7"/>
    <mergeCell ref="K5:K7"/>
    <mergeCell ref="L5:L7"/>
    <mergeCell ref="Q6:Q7"/>
    <mergeCell ref="R5:R7"/>
    <mergeCell ref="S5:S7"/>
    <mergeCell ref="T5:T7"/>
    <mergeCell ref="U5:U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L90:N90 T90 V90:W90 F9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SABINA BAPTISTA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PC-10</dc:creator>
  <cp:lastModifiedBy>Matheus Cemino</cp:lastModifiedBy>
  <dcterms:created xsi:type="dcterms:W3CDTF">2018-10-15T15:17:59Z</dcterms:created>
  <dcterms:modified xsi:type="dcterms:W3CDTF">2019-12-20T15:05:20Z</dcterms:modified>
</cp:coreProperties>
</file>